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2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A177" i="1"/>
  <c r="AB177"/>
  <c r="AB178" s="1"/>
  <c r="AC177"/>
  <c r="AC178"/>
  <c r="AC179" s="1"/>
  <c r="AA49"/>
  <c r="AB49"/>
  <c r="AC49"/>
  <c r="AB50"/>
  <c r="AA50" s="1"/>
  <c r="AC50"/>
  <c r="AC51"/>
  <c r="AC52"/>
  <c r="AC53" s="1"/>
  <c r="AC54" s="1"/>
  <c r="AC55" s="1"/>
  <c r="AC56" s="1"/>
  <c r="AC57" s="1"/>
  <c r="AC58" s="1"/>
  <c r="AC59" s="1"/>
  <c r="AB45"/>
  <c r="AA45" s="1"/>
  <c r="AC45"/>
  <c r="AC46"/>
  <c r="AC47" s="1"/>
  <c r="AB13"/>
  <c r="AA13" s="1"/>
  <c r="AC13"/>
  <c r="AC14"/>
  <c r="AC15" s="1"/>
  <c r="AC16" s="1"/>
  <c r="AC17" s="1"/>
  <c r="AC18" s="1"/>
  <c r="AC19" s="1"/>
  <c r="AC20" s="1"/>
  <c r="AC21" s="1"/>
  <c r="AC22" s="1"/>
  <c r="AC23" s="1"/>
  <c r="AC12"/>
  <c r="AB12"/>
  <c r="AA11"/>
  <c r="O13"/>
  <c r="O14" s="1"/>
  <c r="O15" s="1"/>
  <c r="O16" s="1"/>
  <c r="O17" s="1"/>
  <c r="O18" s="1"/>
  <c r="O19" s="1"/>
  <c r="O20" s="1"/>
  <c r="O21" s="1"/>
  <c r="O22" s="1"/>
  <c r="O23" s="1"/>
  <c r="O12"/>
  <c r="N12"/>
  <c r="M12" s="1"/>
  <c r="M11"/>
  <c r="L12"/>
  <c r="K12"/>
  <c r="CF15"/>
  <c r="CF16"/>
  <c r="CF17"/>
  <c r="CF5"/>
  <c r="CD15"/>
  <c r="CD16"/>
  <c r="CD17"/>
  <c r="CD5"/>
  <c r="CA7"/>
  <c r="CA8"/>
  <c r="CA9"/>
  <c r="CA10"/>
  <c r="CA11"/>
  <c r="CA12"/>
  <c r="CA13"/>
  <c r="CA14"/>
  <c r="CA15"/>
  <c r="CA16"/>
  <c r="CA17"/>
  <c r="CA18"/>
  <c r="CA19"/>
  <c r="CA20"/>
  <c r="CA21"/>
  <c r="CA22"/>
  <c r="CA23"/>
  <c r="CA24"/>
  <c r="CA25"/>
  <c r="CA26"/>
  <c r="CA27"/>
  <c r="CA28"/>
  <c r="CA29"/>
  <c r="CA6"/>
  <c r="AL54"/>
  <c r="AN53"/>
  <c r="AM53"/>
  <c r="AL53"/>
  <c r="AF566"/>
  <c r="AG566"/>
  <c r="AH566"/>
  <c r="AI566"/>
  <c r="S423"/>
  <c r="T423"/>
  <c r="S424"/>
  <c r="T424"/>
  <c r="S425"/>
  <c r="T425"/>
  <c r="S426"/>
  <c r="T426"/>
  <c r="S427"/>
  <c r="T427"/>
  <c r="S428"/>
  <c r="T428"/>
  <c r="S429"/>
  <c r="T429"/>
  <c r="S430"/>
  <c r="T430"/>
  <c r="S431"/>
  <c r="T431"/>
  <c r="S432"/>
  <c r="T432"/>
  <c r="S433"/>
  <c r="T433"/>
  <c r="S434"/>
  <c r="T434"/>
  <c r="S435"/>
  <c r="T435"/>
  <c r="S436"/>
  <c r="T436"/>
  <c r="S437"/>
  <c r="T437"/>
  <c r="S438"/>
  <c r="T438"/>
  <c r="S439"/>
  <c r="T439"/>
  <c r="S440"/>
  <c r="T440"/>
  <c r="S441"/>
  <c r="T441"/>
  <c r="S442"/>
  <c r="T442"/>
  <c r="S443"/>
  <c r="T443"/>
  <c r="S444"/>
  <c r="T444"/>
  <c r="S445"/>
  <c r="T445"/>
  <c r="S446"/>
  <c r="T446"/>
  <c r="S447"/>
  <c r="T447"/>
  <c r="S448"/>
  <c r="T448"/>
  <c r="S449"/>
  <c r="T449"/>
  <c r="S450"/>
  <c r="T450"/>
  <c r="S451"/>
  <c r="T451"/>
  <c r="S452"/>
  <c r="T452"/>
  <c r="S453"/>
  <c r="T453"/>
  <c r="S454"/>
  <c r="T454"/>
  <c r="S455"/>
  <c r="T455"/>
  <c r="S456"/>
  <c r="T456"/>
  <c r="S457"/>
  <c r="T457"/>
  <c r="S458"/>
  <c r="T458"/>
  <c r="S459"/>
  <c r="T459"/>
  <c r="S460"/>
  <c r="T460"/>
  <c r="S461"/>
  <c r="T461"/>
  <c r="S462"/>
  <c r="T462"/>
  <c r="S463"/>
  <c r="T463"/>
  <c r="S464"/>
  <c r="T464"/>
  <c r="S465"/>
  <c r="T465"/>
  <c r="S466"/>
  <c r="T466"/>
  <c r="S467"/>
  <c r="T467"/>
  <c r="S468"/>
  <c r="T468"/>
  <c r="S469"/>
  <c r="T469"/>
  <c r="S470"/>
  <c r="T470"/>
  <c r="S471"/>
  <c r="T471"/>
  <c r="S472"/>
  <c r="T472"/>
  <c r="S473"/>
  <c r="T473"/>
  <c r="S474"/>
  <c r="T474"/>
  <c r="S475"/>
  <c r="T475"/>
  <c r="S476"/>
  <c r="T476"/>
  <c r="S477"/>
  <c r="T477"/>
  <c r="S478"/>
  <c r="T478"/>
  <c r="S479"/>
  <c r="T479"/>
  <c r="S480"/>
  <c r="T480"/>
  <c r="S481"/>
  <c r="T481"/>
  <c r="S482"/>
  <c r="T482"/>
  <c r="S483"/>
  <c r="T483"/>
  <c r="S484"/>
  <c r="T484"/>
  <c r="S485"/>
  <c r="T485"/>
  <c r="S486"/>
  <c r="T486"/>
  <c r="S487"/>
  <c r="T487"/>
  <c r="S488"/>
  <c r="T488"/>
  <c r="S489"/>
  <c r="T489"/>
  <c r="S490"/>
  <c r="T490"/>
  <c r="S491"/>
  <c r="T491"/>
  <c r="S492"/>
  <c r="T492"/>
  <c r="S493"/>
  <c r="T493"/>
  <c r="S494"/>
  <c r="T494"/>
  <c r="S495"/>
  <c r="T495"/>
  <c r="S496"/>
  <c r="T496"/>
  <c r="S497"/>
  <c r="T497"/>
  <c r="S498"/>
  <c r="T498"/>
  <c r="S499"/>
  <c r="T499"/>
  <c r="S500"/>
  <c r="T500"/>
  <c r="S501"/>
  <c r="T501"/>
  <c r="S502"/>
  <c r="T502"/>
  <c r="S503"/>
  <c r="T503"/>
  <c r="S504"/>
  <c r="T504"/>
  <c r="S505"/>
  <c r="T505"/>
  <c r="S506"/>
  <c r="T506"/>
  <c r="S507"/>
  <c r="T507"/>
  <c r="S508"/>
  <c r="T508"/>
  <c r="S509"/>
  <c r="T509"/>
  <c r="S510"/>
  <c r="T510"/>
  <c r="S511"/>
  <c r="T511"/>
  <c r="S512"/>
  <c r="T512"/>
  <c r="S513"/>
  <c r="T513"/>
  <c r="S514"/>
  <c r="T514"/>
  <c r="S515"/>
  <c r="T515"/>
  <c r="S516"/>
  <c r="T516"/>
  <c r="S517"/>
  <c r="T517"/>
  <c r="S518"/>
  <c r="T518"/>
  <c r="S519"/>
  <c r="T519"/>
  <c r="S520"/>
  <c r="T520"/>
  <c r="S521"/>
  <c r="T521"/>
  <c r="S522"/>
  <c r="T522"/>
  <c r="S523"/>
  <c r="T523"/>
  <c r="S524"/>
  <c r="T524"/>
  <c r="S525"/>
  <c r="T525"/>
  <c r="S526"/>
  <c r="T526"/>
  <c r="S527"/>
  <c r="T527"/>
  <c r="S528"/>
  <c r="T528"/>
  <c r="S529"/>
  <c r="T529"/>
  <c r="S530"/>
  <c r="T530"/>
  <c r="S531"/>
  <c r="T531"/>
  <c r="S532"/>
  <c r="T532"/>
  <c r="S533"/>
  <c r="T533"/>
  <c r="S534"/>
  <c r="T534"/>
  <c r="S535"/>
  <c r="T535"/>
  <c r="S536"/>
  <c r="T536"/>
  <c r="S537"/>
  <c r="T537"/>
  <c r="S538"/>
  <c r="T538"/>
  <c r="S539"/>
  <c r="T539"/>
  <c r="S540"/>
  <c r="T540"/>
  <c r="S541"/>
  <c r="T541"/>
  <c r="S542"/>
  <c r="T542"/>
  <c r="S543"/>
  <c r="T543"/>
  <c r="S544"/>
  <c r="T544"/>
  <c r="S545"/>
  <c r="T545"/>
  <c r="S546"/>
  <c r="T546"/>
  <c r="S547"/>
  <c r="T547"/>
  <c r="S548"/>
  <c r="T548"/>
  <c r="S549"/>
  <c r="T549"/>
  <c r="S550"/>
  <c r="T550"/>
  <c r="S551"/>
  <c r="T551"/>
  <c r="S552"/>
  <c r="T552"/>
  <c r="S553"/>
  <c r="T553"/>
  <c r="S554"/>
  <c r="T554"/>
  <c r="S555"/>
  <c r="T555"/>
  <c r="S556"/>
  <c r="T556"/>
  <c r="S557"/>
  <c r="T557"/>
  <c r="S558"/>
  <c r="T558"/>
  <c r="S559"/>
  <c r="T559"/>
  <c r="S560"/>
  <c r="T560"/>
  <c r="S561"/>
  <c r="T561"/>
  <c r="S562"/>
  <c r="T562"/>
  <c r="S563"/>
  <c r="T563"/>
  <c r="S564"/>
  <c r="T564"/>
  <c r="S565"/>
  <c r="T565"/>
  <c r="S566"/>
  <c r="T566"/>
  <c r="S567"/>
  <c r="T567"/>
  <c r="S568"/>
  <c r="T568"/>
  <c r="S569"/>
  <c r="T569"/>
  <c r="S570"/>
  <c r="T570"/>
  <c r="S571"/>
  <c r="T571"/>
  <c r="S572"/>
  <c r="T572"/>
  <c r="S573"/>
  <c r="T573"/>
  <c r="S574"/>
  <c r="T574"/>
  <c r="S575"/>
  <c r="T575"/>
  <c r="S576"/>
  <c r="T576"/>
  <c r="S577"/>
  <c r="T577"/>
  <c r="S578"/>
  <c r="T578"/>
  <c r="S579"/>
  <c r="T579"/>
  <c r="S580"/>
  <c r="T580"/>
  <c r="S581"/>
  <c r="T581"/>
  <c r="S582"/>
  <c r="T582"/>
  <c r="S583"/>
  <c r="T583"/>
  <c r="S584"/>
  <c r="T584"/>
  <c r="S585"/>
  <c r="T585"/>
  <c r="S586"/>
  <c r="T586"/>
  <c r="S587"/>
  <c r="T587"/>
  <c r="S588"/>
  <c r="T588"/>
  <c r="S589"/>
  <c r="T589"/>
  <c r="S590"/>
  <c r="T590"/>
  <c r="S591"/>
  <c r="T591"/>
  <c r="S592"/>
  <c r="T592"/>
  <c r="S593"/>
  <c r="T593"/>
  <c r="S594"/>
  <c r="T594"/>
  <c r="S595"/>
  <c r="T595"/>
  <c r="S596"/>
  <c r="T596"/>
  <c r="S597"/>
  <c r="T597"/>
  <c r="S598"/>
  <c r="T598"/>
  <c r="S599"/>
  <c r="T599"/>
  <c r="S600"/>
  <c r="T600"/>
  <c r="S601"/>
  <c r="T601"/>
  <c r="S602"/>
  <c r="T602"/>
  <c r="S603"/>
  <c r="T603"/>
  <c r="S604"/>
  <c r="T604"/>
  <c r="S605"/>
  <c r="T605"/>
  <c r="S606"/>
  <c r="T606"/>
  <c r="S607"/>
  <c r="T607"/>
  <c r="S608"/>
  <c r="T608"/>
  <c r="S609"/>
  <c r="T609"/>
  <c r="S610"/>
  <c r="T610"/>
  <c r="S611"/>
  <c r="T611"/>
  <c r="S612"/>
  <c r="T612"/>
  <c r="S613"/>
  <c r="T613"/>
  <c r="S614"/>
  <c r="T614"/>
  <c r="S615"/>
  <c r="T615"/>
  <c r="S616"/>
  <c r="T616"/>
  <c r="S617"/>
  <c r="T617"/>
  <c r="S618"/>
  <c r="T618"/>
  <c r="S619"/>
  <c r="T619"/>
  <c r="S620"/>
  <c r="T620"/>
  <c r="S621"/>
  <c r="T621"/>
  <c r="S622"/>
  <c r="T622"/>
  <c r="S623"/>
  <c r="T623"/>
  <c r="S624"/>
  <c r="T624"/>
  <c r="S625"/>
  <c r="T625"/>
  <c r="S626"/>
  <c r="T626"/>
  <c r="S627"/>
  <c r="T627"/>
  <c r="S628"/>
  <c r="T628"/>
  <c r="S629"/>
  <c r="T629"/>
  <c r="T422"/>
  <c r="S422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"/>
  <c r="AF24"/>
  <c r="AG24"/>
  <c r="AH24"/>
  <c r="AI24"/>
  <c r="AF25"/>
  <c r="AG25"/>
  <c r="AH25"/>
  <c r="AI25"/>
  <c r="AF26"/>
  <c r="AG26"/>
  <c r="AH26"/>
  <c r="AI26"/>
  <c r="AF27"/>
  <c r="AG27"/>
  <c r="AH27"/>
  <c r="AI27"/>
  <c r="AF28"/>
  <c r="AG28"/>
  <c r="AH28"/>
  <c r="AI28"/>
  <c r="AF29"/>
  <c r="AG29"/>
  <c r="AH29"/>
  <c r="AI29"/>
  <c r="AF30"/>
  <c r="AG30"/>
  <c r="AH30"/>
  <c r="AI30"/>
  <c r="AF31"/>
  <c r="AG31"/>
  <c r="AH31"/>
  <c r="AI31"/>
  <c r="AF32"/>
  <c r="AG32"/>
  <c r="AH32"/>
  <c r="AI32"/>
  <c r="AF33"/>
  <c r="AG33"/>
  <c r="AH33"/>
  <c r="AI33"/>
  <c r="AF34"/>
  <c r="AG34"/>
  <c r="AH34"/>
  <c r="AI34"/>
  <c r="AF35"/>
  <c r="AF36"/>
  <c r="AG36"/>
  <c r="AH36"/>
  <c r="AI36"/>
  <c r="AF37"/>
  <c r="AG37"/>
  <c r="AH37"/>
  <c r="AI37"/>
  <c r="AF38"/>
  <c r="AG38"/>
  <c r="AH38"/>
  <c r="AI38"/>
  <c r="AF39"/>
  <c r="AG39"/>
  <c r="AH39"/>
  <c r="AI39"/>
  <c r="AF40"/>
  <c r="AG40"/>
  <c r="AH40"/>
  <c r="AI40"/>
  <c r="AF41"/>
  <c r="AG41"/>
  <c r="AH41"/>
  <c r="AI41"/>
  <c r="AF42"/>
  <c r="AG42"/>
  <c r="AH42"/>
  <c r="AI42"/>
  <c r="AF43"/>
  <c r="AG43"/>
  <c r="AH43"/>
  <c r="AI43"/>
  <c r="AF44"/>
  <c r="AG44"/>
  <c r="AH44"/>
  <c r="AI44"/>
  <c r="AF45"/>
  <c r="AG45"/>
  <c r="AH45"/>
  <c r="AI45"/>
  <c r="AF46"/>
  <c r="AG46"/>
  <c r="AH46"/>
  <c r="AI46"/>
  <c r="AF47"/>
  <c r="AF48"/>
  <c r="AG48"/>
  <c r="AH48"/>
  <c r="AI48"/>
  <c r="AF49"/>
  <c r="AG49"/>
  <c r="AH49"/>
  <c r="AI49"/>
  <c r="AF50"/>
  <c r="AG50"/>
  <c r="AH50"/>
  <c r="AI50"/>
  <c r="AF51"/>
  <c r="AG51"/>
  <c r="AH51"/>
  <c r="AI51"/>
  <c r="AF52"/>
  <c r="AG52"/>
  <c r="AH52"/>
  <c r="AI52"/>
  <c r="AF53"/>
  <c r="AG53"/>
  <c r="AH53"/>
  <c r="AI53"/>
  <c r="AF54"/>
  <c r="AG54"/>
  <c r="AH54"/>
  <c r="AI54"/>
  <c r="AF55"/>
  <c r="AG55"/>
  <c r="AH55"/>
  <c r="AI55"/>
  <c r="AF56"/>
  <c r="AG56"/>
  <c r="AH56"/>
  <c r="AI56"/>
  <c r="AF57"/>
  <c r="AG57"/>
  <c r="AH57"/>
  <c r="AI57"/>
  <c r="AF58"/>
  <c r="AG58"/>
  <c r="AH58"/>
  <c r="AI58"/>
  <c r="AF59"/>
  <c r="AF60"/>
  <c r="AG60"/>
  <c r="AH60"/>
  <c r="AI60"/>
  <c r="AF61"/>
  <c r="AG61"/>
  <c r="AH61"/>
  <c r="AI61"/>
  <c r="AF62"/>
  <c r="AG62"/>
  <c r="AH62"/>
  <c r="AI62"/>
  <c r="AF63"/>
  <c r="AG63"/>
  <c r="AH63"/>
  <c r="AI63"/>
  <c r="AF64"/>
  <c r="AG64"/>
  <c r="AH64"/>
  <c r="AI64"/>
  <c r="AF65"/>
  <c r="AG65"/>
  <c r="AH65"/>
  <c r="AI65"/>
  <c r="AF66"/>
  <c r="AG66"/>
  <c r="AH66"/>
  <c r="AI66"/>
  <c r="AF67"/>
  <c r="AG67"/>
  <c r="AH67"/>
  <c r="AI67"/>
  <c r="AF68"/>
  <c r="AG68"/>
  <c r="AH68"/>
  <c r="AI68"/>
  <c r="AF69"/>
  <c r="AG69"/>
  <c r="AH69"/>
  <c r="AI69"/>
  <c r="AF70"/>
  <c r="AG70"/>
  <c r="AH70"/>
  <c r="AI70"/>
  <c r="AF71"/>
  <c r="AF72"/>
  <c r="AG72"/>
  <c r="AH72"/>
  <c r="AI72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G78"/>
  <c r="AH78"/>
  <c r="AI78"/>
  <c r="AF79"/>
  <c r="AG79"/>
  <c r="AH79"/>
  <c r="AI79"/>
  <c r="AF80"/>
  <c r="AG80"/>
  <c r="AH80"/>
  <c r="AI80"/>
  <c r="AF81"/>
  <c r="AG81"/>
  <c r="AH81"/>
  <c r="AI81"/>
  <c r="AF82"/>
  <c r="AG82"/>
  <c r="AH82"/>
  <c r="AI82"/>
  <c r="AF83"/>
  <c r="AF84"/>
  <c r="AG84"/>
  <c r="AH84"/>
  <c r="AI84"/>
  <c r="AF85"/>
  <c r="AG85"/>
  <c r="AH85"/>
  <c r="AI85"/>
  <c r="AF86"/>
  <c r="AG86"/>
  <c r="AH86"/>
  <c r="AI86"/>
  <c r="AF87"/>
  <c r="AG87"/>
  <c r="AH87"/>
  <c r="AI87"/>
  <c r="AF88"/>
  <c r="AG88"/>
  <c r="AH88"/>
  <c r="AI88"/>
  <c r="AF89"/>
  <c r="AG89"/>
  <c r="AH89"/>
  <c r="AI89"/>
  <c r="AF90"/>
  <c r="AG90"/>
  <c r="AH90"/>
  <c r="AI90"/>
  <c r="AF91"/>
  <c r="AG91"/>
  <c r="AH91"/>
  <c r="AI91"/>
  <c r="AF92"/>
  <c r="AG92"/>
  <c r="AH92"/>
  <c r="AI92"/>
  <c r="AF93"/>
  <c r="AG93"/>
  <c r="AH93"/>
  <c r="AI93"/>
  <c r="AF94"/>
  <c r="AG94"/>
  <c r="AH94"/>
  <c r="AI94"/>
  <c r="AF95"/>
  <c r="AF96"/>
  <c r="AG96"/>
  <c r="AH96"/>
  <c r="AI96"/>
  <c r="AF97"/>
  <c r="AG97"/>
  <c r="AH97"/>
  <c r="AI97"/>
  <c r="AF98"/>
  <c r="AG98"/>
  <c r="AH98"/>
  <c r="AI98"/>
  <c r="AF99"/>
  <c r="AG99"/>
  <c r="AH99"/>
  <c r="AI99"/>
  <c r="AF100"/>
  <c r="AG100"/>
  <c r="AH100"/>
  <c r="AI100"/>
  <c r="AF101"/>
  <c r="AG101"/>
  <c r="AH101"/>
  <c r="AI101"/>
  <c r="AF102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107"/>
  <c r="AF108"/>
  <c r="AG108"/>
  <c r="AH108"/>
  <c r="AI108"/>
  <c r="AF109"/>
  <c r="AG109"/>
  <c r="AH109"/>
  <c r="AI109"/>
  <c r="AF110"/>
  <c r="AG110"/>
  <c r="AH110"/>
  <c r="AI110"/>
  <c r="AF111"/>
  <c r="AG111"/>
  <c r="AH111"/>
  <c r="AI111"/>
  <c r="AF112"/>
  <c r="AG112"/>
  <c r="AH112"/>
  <c r="AI112"/>
  <c r="AF113"/>
  <c r="AG113"/>
  <c r="AH113"/>
  <c r="AI113"/>
  <c r="AF114"/>
  <c r="AG114"/>
  <c r="AH114"/>
  <c r="AI114"/>
  <c r="AF115"/>
  <c r="AG115"/>
  <c r="AH115"/>
  <c r="AI115"/>
  <c r="AF116"/>
  <c r="AG116"/>
  <c r="AH116"/>
  <c r="AI116"/>
  <c r="AF117"/>
  <c r="AG117"/>
  <c r="AH117"/>
  <c r="AI117"/>
  <c r="AF118"/>
  <c r="AG118"/>
  <c r="AH118"/>
  <c r="AI118"/>
  <c r="AF119"/>
  <c r="AF120"/>
  <c r="AG120"/>
  <c r="AH120"/>
  <c r="AI120"/>
  <c r="AF121"/>
  <c r="AG121"/>
  <c r="AH121"/>
  <c r="AI121"/>
  <c r="AF122"/>
  <c r="AG122"/>
  <c r="AH122"/>
  <c r="AI122"/>
  <c r="AF123"/>
  <c r="AG123"/>
  <c r="AH123"/>
  <c r="AI123"/>
  <c r="AF124"/>
  <c r="AG124"/>
  <c r="AH124"/>
  <c r="AI124"/>
  <c r="AF125"/>
  <c r="AG125"/>
  <c r="AH125"/>
  <c r="AI125"/>
  <c r="AF126"/>
  <c r="AG126"/>
  <c r="AH126"/>
  <c r="AI126"/>
  <c r="AF127"/>
  <c r="AG127"/>
  <c r="AH127"/>
  <c r="AI127"/>
  <c r="AF128"/>
  <c r="AG128"/>
  <c r="AH128"/>
  <c r="AI128"/>
  <c r="AF129"/>
  <c r="AG129"/>
  <c r="AH129"/>
  <c r="AI129"/>
  <c r="AF130"/>
  <c r="AG130"/>
  <c r="AH130"/>
  <c r="AI130"/>
  <c r="AF131"/>
  <c r="AF132"/>
  <c r="AG132"/>
  <c r="AH132"/>
  <c r="AI132"/>
  <c r="AF133"/>
  <c r="AG133"/>
  <c r="AH133"/>
  <c r="AI133"/>
  <c r="AF134"/>
  <c r="AG134"/>
  <c r="AH134"/>
  <c r="AI134"/>
  <c r="AF135"/>
  <c r="AG135"/>
  <c r="AH135"/>
  <c r="AI135"/>
  <c r="AF136"/>
  <c r="AG136"/>
  <c r="AH136"/>
  <c r="AI136"/>
  <c r="AF137"/>
  <c r="AG137"/>
  <c r="AH137"/>
  <c r="AI137"/>
  <c r="AF138"/>
  <c r="AG138"/>
  <c r="AH138"/>
  <c r="AI138"/>
  <c r="AF139"/>
  <c r="AG139"/>
  <c r="AH139"/>
  <c r="AI139"/>
  <c r="AF140"/>
  <c r="AG140"/>
  <c r="AH140"/>
  <c r="AI140"/>
  <c r="AF141"/>
  <c r="AG141"/>
  <c r="AH141"/>
  <c r="AI141"/>
  <c r="AF142"/>
  <c r="AG142"/>
  <c r="AH142"/>
  <c r="AI142"/>
  <c r="AF143"/>
  <c r="AF144"/>
  <c r="AG144"/>
  <c r="AH144"/>
  <c r="AI144"/>
  <c r="AF145"/>
  <c r="AG145"/>
  <c r="AH145"/>
  <c r="AI145"/>
  <c r="AF146"/>
  <c r="AG146"/>
  <c r="AH146"/>
  <c r="AI146"/>
  <c r="AF147"/>
  <c r="AG147"/>
  <c r="AH147"/>
  <c r="AI147"/>
  <c r="AF148"/>
  <c r="AG148"/>
  <c r="AH148"/>
  <c r="AI148"/>
  <c r="AF149"/>
  <c r="AG149"/>
  <c r="AH149"/>
  <c r="AI149"/>
  <c r="AF150"/>
  <c r="AG150"/>
  <c r="AH150"/>
  <c r="AI150"/>
  <c r="AF151"/>
  <c r="AG151"/>
  <c r="AH151"/>
  <c r="AI151"/>
  <c r="AF152"/>
  <c r="AG152"/>
  <c r="AH152"/>
  <c r="AI152"/>
  <c r="AF153"/>
  <c r="AG153"/>
  <c r="AH153"/>
  <c r="AI153"/>
  <c r="AF154"/>
  <c r="AG154"/>
  <c r="AH154"/>
  <c r="AI154"/>
  <c r="AF155"/>
  <c r="AF156"/>
  <c r="AG156"/>
  <c r="AH156"/>
  <c r="AI156"/>
  <c r="AF157"/>
  <c r="AG157"/>
  <c r="AH157"/>
  <c r="AI157"/>
  <c r="AF158"/>
  <c r="AG158"/>
  <c r="AH158"/>
  <c r="AI158"/>
  <c r="AF159"/>
  <c r="AG159"/>
  <c r="AH159"/>
  <c r="AI159"/>
  <c r="AF160"/>
  <c r="AG160"/>
  <c r="AH160"/>
  <c r="AI160"/>
  <c r="AF161"/>
  <c r="AG161"/>
  <c r="AH161"/>
  <c r="AI161"/>
  <c r="AF162"/>
  <c r="AG162"/>
  <c r="AH162"/>
  <c r="AI162"/>
  <c r="AF163"/>
  <c r="AG163"/>
  <c r="AH163"/>
  <c r="AI163"/>
  <c r="AF164"/>
  <c r="AG164"/>
  <c r="AH164"/>
  <c r="AI164"/>
  <c r="AF165"/>
  <c r="AG165"/>
  <c r="AH165"/>
  <c r="AI165"/>
  <c r="AF166"/>
  <c r="AG166"/>
  <c r="AH166"/>
  <c r="AI166"/>
  <c r="AF167"/>
  <c r="AF168"/>
  <c r="AG168"/>
  <c r="AH168"/>
  <c r="AI168"/>
  <c r="AF169"/>
  <c r="AG169"/>
  <c r="AH169"/>
  <c r="AI169"/>
  <c r="AF170"/>
  <c r="AG170"/>
  <c r="AH170"/>
  <c r="AI170"/>
  <c r="AF171"/>
  <c r="AG171"/>
  <c r="AH171"/>
  <c r="AI171"/>
  <c r="AF172"/>
  <c r="AG172"/>
  <c r="AH172"/>
  <c r="AI172"/>
  <c r="AF173"/>
  <c r="AG173"/>
  <c r="AH173"/>
  <c r="AI173"/>
  <c r="AF174"/>
  <c r="AG174"/>
  <c r="AH174"/>
  <c r="AI174"/>
  <c r="AF175"/>
  <c r="AG175"/>
  <c r="AH175"/>
  <c r="AI175"/>
  <c r="AF176"/>
  <c r="AG176"/>
  <c r="AH176"/>
  <c r="AI176"/>
  <c r="AF177"/>
  <c r="AG177"/>
  <c r="AH177"/>
  <c r="AI177"/>
  <c r="AF178"/>
  <c r="AG178"/>
  <c r="AH178"/>
  <c r="AI178"/>
  <c r="AF179"/>
  <c r="AF180"/>
  <c r="AG180"/>
  <c r="AH180"/>
  <c r="AI180"/>
  <c r="AF181"/>
  <c r="AG181"/>
  <c r="AH181"/>
  <c r="AI181"/>
  <c r="AF182"/>
  <c r="AG182"/>
  <c r="AH182"/>
  <c r="AI182"/>
  <c r="AF183"/>
  <c r="AG183"/>
  <c r="AH183"/>
  <c r="AI183"/>
  <c r="AF184"/>
  <c r="AG184"/>
  <c r="AH184"/>
  <c r="AI184"/>
  <c r="AF185"/>
  <c r="AG185"/>
  <c r="AH185"/>
  <c r="AI185"/>
  <c r="AF186"/>
  <c r="AG186"/>
  <c r="AH186"/>
  <c r="AI186"/>
  <c r="AF187"/>
  <c r="AG187"/>
  <c r="AH187"/>
  <c r="AI187"/>
  <c r="AF188"/>
  <c r="AG188"/>
  <c r="AH188"/>
  <c r="AI188"/>
  <c r="AF189"/>
  <c r="AG189"/>
  <c r="AH189"/>
  <c r="AI189"/>
  <c r="AF190"/>
  <c r="AG190"/>
  <c r="AH190"/>
  <c r="AI190"/>
  <c r="AF191"/>
  <c r="AF192"/>
  <c r="AG192"/>
  <c r="AH192"/>
  <c r="AI192"/>
  <c r="AF193"/>
  <c r="AG193"/>
  <c r="AH193"/>
  <c r="AI193"/>
  <c r="AF194"/>
  <c r="AG194"/>
  <c r="AH194"/>
  <c r="AI194"/>
  <c r="AF195"/>
  <c r="AG195"/>
  <c r="AH195"/>
  <c r="AI195"/>
  <c r="AF196"/>
  <c r="AG196"/>
  <c r="AH196"/>
  <c r="AI196"/>
  <c r="AF197"/>
  <c r="AG197"/>
  <c r="AH197"/>
  <c r="AI197"/>
  <c r="AF198"/>
  <c r="AG198"/>
  <c r="AH198"/>
  <c r="AI198"/>
  <c r="AF199"/>
  <c r="AG199"/>
  <c r="AH199"/>
  <c r="AI199"/>
  <c r="AF200"/>
  <c r="AG200"/>
  <c r="AH200"/>
  <c r="AI200"/>
  <c r="AF201"/>
  <c r="AG201"/>
  <c r="AH201"/>
  <c r="AI201"/>
  <c r="AF202"/>
  <c r="AG202"/>
  <c r="AH202"/>
  <c r="AI202"/>
  <c r="AF203"/>
  <c r="AF204"/>
  <c r="AG204"/>
  <c r="AH204"/>
  <c r="AI204"/>
  <c r="AF205"/>
  <c r="AG205"/>
  <c r="AH205"/>
  <c r="AI205"/>
  <c r="AF206"/>
  <c r="AG206"/>
  <c r="AH206"/>
  <c r="AI206"/>
  <c r="AF207"/>
  <c r="AG207"/>
  <c r="AH207"/>
  <c r="AI207"/>
  <c r="AF208"/>
  <c r="AG208"/>
  <c r="AH208"/>
  <c r="AI208"/>
  <c r="AF209"/>
  <c r="AG209"/>
  <c r="AH209"/>
  <c r="AI209"/>
  <c r="AF210"/>
  <c r="AG210"/>
  <c r="AH210"/>
  <c r="AI210"/>
  <c r="AF211"/>
  <c r="AG211"/>
  <c r="AH211"/>
  <c r="AI211"/>
  <c r="AF212"/>
  <c r="AG212"/>
  <c r="AH212"/>
  <c r="AI212"/>
  <c r="AF213"/>
  <c r="AG213"/>
  <c r="AH213"/>
  <c r="AI213"/>
  <c r="AF214"/>
  <c r="AG214"/>
  <c r="AH214"/>
  <c r="AI214"/>
  <c r="AF215"/>
  <c r="AF216"/>
  <c r="AG216"/>
  <c r="AH216"/>
  <c r="AI216"/>
  <c r="AF217"/>
  <c r="AG217"/>
  <c r="AH217"/>
  <c r="AI217"/>
  <c r="AF218"/>
  <c r="AG218"/>
  <c r="AH218"/>
  <c r="AI218"/>
  <c r="AF219"/>
  <c r="AG219"/>
  <c r="AH219"/>
  <c r="AI219"/>
  <c r="AF220"/>
  <c r="AG220"/>
  <c r="AH220"/>
  <c r="AI220"/>
  <c r="AF221"/>
  <c r="AG221"/>
  <c r="AH221"/>
  <c r="AI221"/>
  <c r="AF222"/>
  <c r="AG222"/>
  <c r="AH222"/>
  <c r="AI222"/>
  <c r="AF223"/>
  <c r="AG223"/>
  <c r="AH223"/>
  <c r="AI223"/>
  <c r="AF224"/>
  <c r="AG224"/>
  <c r="AH224"/>
  <c r="AI224"/>
  <c r="AF225"/>
  <c r="AG225"/>
  <c r="AH225"/>
  <c r="AI225"/>
  <c r="AF226"/>
  <c r="AG226"/>
  <c r="AH226"/>
  <c r="AI226"/>
  <c r="AF227"/>
  <c r="AF228"/>
  <c r="AG228"/>
  <c r="AH228"/>
  <c r="AI228"/>
  <c r="AF229"/>
  <c r="AG229"/>
  <c r="AH229"/>
  <c r="AI229"/>
  <c r="AF230"/>
  <c r="AG230"/>
  <c r="AH230"/>
  <c r="AI230"/>
  <c r="AF231"/>
  <c r="AG231"/>
  <c r="AH231"/>
  <c r="AI231"/>
  <c r="AF232"/>
  <c r="AG232"/>
  <c r="AH232"/>
  <c r="AI232"/>
  <c r="AF233"/>
  <c r="AG233"/>
  <c r="AH233"/>
  <c r="AI233"/>
  <c r="AF234"/>
  <c r="AG234"/>
  <c r="AH234"/>
  <c r="AI234"/>
  <c r="AF235"/>
  <c r="AG235"/>
  <c r="AH235"/>
  <c r="AI235"/>
  <c r="AF236"/>
  <c r="AG236"/>
  <c r="AH236"/>
  <c r="AI236"/>
  <c r="AF237"/>
  <c r="AG237"/>
  <c r="AH237"/>
  <c r="AI237"/>
  <c r="AF238"/>
  <c r="AG238"/>
  <c r="AH238"/>
  <c r="AI238"/>
  <c r="AF239"/>
  <c r="AF240"/>
  <c r="AG240"/>
  <c r="AH240"/>
  <c r="AI240"/>
  <c r="AF241"/>
  <c r="AG241"/>
  <c r="AH241"/>
  <c r="AI241"/>
  <c r="AF242"/>
  <c r="AG242"/>
  <c r="AH242"/>
  <c r="AI242"/>
  <c r="AF243"/>
  <c r="AG243"/>
  <c r="AH243"/>
  <c r="AI243"/>
  <c r="AF244"/>
  <c r="AG244"/>
  <c r="AH244"/>
  <c r="AI244"/>
  <c r="AF245"/>
  <c r="AG245"/>
  <c r="AH245"/>
  <c r="AI245"/>
  <c r="AF246"/>
  <c r="AG246"/>
  <c r="AH246"/>
  <c r="AI246"/>
  <c r="AF247"/>
  <c r="AG247"/>
  <c r="AH247"/>
  <c r="AI247"/>
  <c r="AF248"/>
  <c r="AG248"/>
  <c r="AH248"/>
  <c r="AI248"/>
  <c r="AF249"/>
  <c r="AG249"/>
  <c r="AH249"/>
  <c r="AI249"/>
  <c r="AF250"/>
  <c r="AG250"/>
  <c r="AH250"/>
  <c r="AI250"/>
  <c r="AF251"/>
  <c r="AF252"/>
  <c r="AG252"/>
  <c r="AH252"/>
  <c r="AI252"/>
  <c r="AF253"/>
  <c r="AG253"/>
  <c r="AH253"/>
  <c r="AI253"/>
  <c r="AF254"/>
  <c r="AG254"/>
  <c r="AH254"/>
  <c r="AI254"/>
  <c r="AF255"/>
  <c r="AG255"/>
  <c r="AH255"/>
  <c r="AI255"/>
  <c r="AF256"/>
  <c r="AG256"/>
  <c r="AH256"/>
  <c r="AI256"/>
  <c r="AF257"/>
  <c r="AG257"/>
  <c r="AH257"/>
  <c r="AI257"/>
  <c r="AF258"/>
  <c r="AG258"/>
  <c r="AH258"/>
  <c r="AI258"/>
  <c r="AF259"/>
  <c r="AG259"/>
  <c r="AH259"/>
  <c r="AI259"/>
  <c r="AF260"/>
  <c r="AG260"/>
  <c r="AH260"/>
  <c r="AI260"/>
  <c r="AF261"/>
  <c r="AG261"/>
  <c r="AH261"/>
  <c r="AI261"/>
  <c r="AF262"/>
  <c r="AG262"/>
  <c r="AH262"/>
  <c r="AI262"/>
  <c r="AF263"/>
  <c r="AF264"/>
  <c r="AG264"/>
  <c r="AH264"/>
  <c r="AI264"/>
  <c r="AF265"/>
  <c r="AG265"/>
  <c r="AH265"/>
  <c r="AI265"/>
  <c r="AF266"/>
  <c r="AG266"/>
  <c r="AH266"/>
  <c r="AI266"/>
  <c r="AF267"/>
  <c r="AG267"/>
  <c r="AH267"/>
  <c r="AI267"/>
  <c r="AF268"/>
  <c r="AG268"/>
  <c r="AH268"/>
  <c r="AI268"/>
  <c r="AF269"/>
  <c r="AG269"/>
  <c r="AH269"/>
  <c r="AI269"/>
  <c r="AF270"/>
  <c r="AG270"/>
  <c r="AH270"/>
  <c r="AI270"/>
  <c r="AF271"/>
  <c r="AG271"/>
  <c r="AH271"/>
  <c r="AI271"/>
  <c r="AF272"/>
  <c r="AG272"/>
  <c r="AH272"/>
  <c r="AI272"/>
  <c r="AF273"/>
  <c r="AG273"/>
  <c r="AH273"/>
  <c r="AI273"/>
  <c r="AF274"/>
  <c r="AG274"/>
  <c r="AH274"/>
  <c r="AI274"/>
  <c r="AF275"/>
  <c r="AF276"/>
  <c r="AG276"/>
  <c r="AH276"/>
  <c r="AI276"/>
  <c r="AF277"/>
  <c r="AG277"/>
  <c r="AH277"/>
  <c r="AI277"/>
  <c r="AF278"/>
  <c r="AG278"/>
  <c r="AH278"/>
  <c r="AI278"/>
  <c r="AF279"/>
  <c r="AG279"/>
  <c r="AH279"/>
  <c r="AI279"/>
  <c r="AF280"/>
  <c r="AG280"/>
  <c r="AH280"/>
  <c r="AI280"/>
  <c r="AF281"/>
  <c r="AG281"/>
  <c r="AH281"/>
  <c r="AI281"/>
  <c r="AF282"/>
  <c r="AG282"/>
  <c r="AH282"/>
  <c r="AI282"/>
  <c r="AF283"/>
  <c r="AG283"/>
  <c r="AH283"/>
  <c r="AI283"/>
  <c r="AF284"/>
  <c r="AG284"/>
  <c r="AH284"/>
  <c r="AI284"/>
  <c r="AF285"/>
  <c r="AG285"/>
  <c r="AH285"/>
  <c r="AI285"/>
  <c r="AF286"/>
  <c r="AG286"/>
  <c r="AH286"/>
  <c r="AI286"/>
  <c r="AF287"/>
  <c r="AF288"/>
  <c r="AG288"/>
  <c r="AH288"/>
  <c r="AI288"/>
  <c r="AF289"/>
  <c r="AG289"/>
  <c r="AH289"/>
  <c r="AI289"/>
  <c r="AF290"/>
  <c r="AG290"/>
  <c r="AH290"/>
  <c r="AI290"/>
  <c r="AF291"/>
  <c r="AG291"/>
  <c r="AH291"/>
  <c r="AI291"/>
  <c r="AF292"/>
  <c r="AG292"/>
  <c r="AH292"/>
  <c r="AI292"/>
  <c r="AF293"/>
  <c r="AG293"/>
  <c r="AH293"/>
  <c r="AI293"/>
  <c r="AF294"/>
  <c r="AG294"/>
  <c r="AH294"/>
  <c r="AI294"/>
  <c r="AF295"/>
  <c r="AG295"/>
  <c r="AH295"/>
  <c r="AI295"/>
  <c r="AF296"/>
  <c r="AG296"/>
  <c r="AH296"/>
  <c r="AI296"/>
  <c r="AF297"/>
  <c r="AG297"/>
  <c r="AH297"/>
  <c r="AI297"/>
  <c r="AF298"/>
  <c r="AG298"/>
  <c r="AH298"/>
  <c r="AI298"/>
  <c r="AF299"/>
  <c r="AF300"/>
  <c r="AG300"/>
  <c r="AH300"/>
  <c r="AI300"/>
  <c r="AF301"/>
  <c r="AG301"/>
  <c r="AH301"/>
  <c r="AI301"/>
  <c r="AF302"/>
  <c r="AG302"/>
  <c r="AH302"/>
  <c r="AI302"/>
  <c r="AF303"/>
  <c r="AG303"/>
  <c r="AH303"/>
  <c r="AI303"/>
  <c r="AF304"/>
  <c r="AG304"/>
  <c r="AH304"/>
  <c r="AI304"/>
  <c r="AF305"/>
  <c r="AG305"/>
  <c r="AH305"/>
  <c r="AI305"/>
  <c r="AF306"/>
  <c r="AG306"/>
  <c r="AH306"/>
  <c r="AI306"/>
  <c r="AF307"/>
  <c r="AG307"/>
  <c r="AH307"/>
  <c r="AI307"/>
  <c r="AF308"/>
  <c r="AG308"/>
  <c r="AH308"/>
  <c r="AI308"/>
  <c r="AF309"/>
  <c r="AG309"/>
  <c r="AH309"/>
  <c r="AI309"/>
  <c r="AF310"/>
  <c r="AG310"/>
  <c r="AH310"/>
  <c r="AI310"/>
  <c r="AF311"/>
  <c r="AF312"/>
  <c r="AG312"/>
  <c r="AH312"/>
  <c r="AI312"/>
  <c r="AF313"/>
  <c r="AG313"/>
  <c r="AH313"/>
  <c r="AI313"/>
  <c r="AF314"/>
  <c r="AG314"/>
  <c r="AH314"/>
  <c r="AI314"/>
  <c r="AF315"/>
  <c r="AG315"/>
  <c r="AH315"/>
  <c r="AI315"/>
  <c r="AF316"/>
  <c r="AG316"/>
  <c r="AH316"/>
  <c r="AI316"/>
  <c r="AF317"/>
  <c r="AG317"/>
  <c r="AH317"/>
  <c r="AI317"/>
  <c r="AF318"/>
  <c r="AG318"/>
  <c r="AH318"/>
  <c r="AI318"/>
  <c r="AF319"/>
  <c r="AG319"/>
  <c r="AH319"/>
  <c r="AI319"/>
  <c r="AF320"/>
  <c r="AG320"/>
  <c r="AH320"/>
  <c r="AI320"/>
  <c r="AF321"/>
  <c r="AG321"/>
  <c r="AH321"/>
  <c r="AI321"/>
  <c r="AF322"/>
  <c r="AG322"/>
  <c r="AH322"/>
  <c r="AI322"/>
  <c r="AF323"/>
  <c r="AF324"/>
  <c r="AG324"/>
  <c r="AH324"/>
  <c r="AI324"/>
  <c r="AF325"/>
  <c r="AG325"/>
  <c r="AH325"/>
  <c r="AI325"/>
  <c r="AF326"/>
  <c r="AG326"/>
  <c r="AH326"/>
  <c r="AI326"/>
  <c r="AF327"/>
  <c r="AG327"/>
  <c r="AH327"/>
  <c r="AI327"/>
  <c r="AF328"/>
  <c r="AG328"/>
  <c r="AH328"/>
  <c r="AI328"/>
  <c r="AF329"/>
  <c r="AG329"/>
  <c r="AH329"/>
  <c r="AI329"/>
  <c r="AF330"/>
  <c r="AG330"/>
  <c r="AH330"/>
  <c r="AI330"/>
  <c r="AF331"/>
  <c r="AG331"/>
  <c r="AH331"/>
  <c r="AI331"/>
  <c r="AF332"/>
  <c r="AG332"/>
  <c r="AH332"/>
  <c r="AI332"/>
  <c r="AF333"/>
  <c r="AG333"/>
  <c r="AH333"/>
  <c r="AI333"/>
  <c r="AF334"/>
  <c r="AG334"/>
  <c r="AH334"/>
  <c r="AI334"/>
  <c r="AF335"/>
  <c r="AF336"/>
  <c r="AG336"/>
  <c r="AH336"/>
  <c r="AI336"/>
  <c r="AF337"/>
  <c r="AG337"/>
  <c r="AH337"/>
  <c r="AI337"/>
  <c r="AF338"/>
  <c r="AG338"/>
  <c r="AH338"/>
  <c r="AI338"/>
  <c r="AF339"/>
  <c r="AG339"/>
  <c r="AH339"/>
  <c r="AI339"/>
  <c r="AF340"/>
  <c r="AG340"/>
  <c r="AH340"/>
  <c r="AI340"/>
  <c r="AF341"/>
  <c r="AG341"/>
  <c r="AH341"/>
  <c r="AI341"/>
  <c r="AF342"/>
  <c r="AG342"/>
  <c r="AH342"/>
  <c r="AI342"/>
  <c r="AF343"/>
  <c r="AG343"/>
  <c r="AH343"/>
  <c r="AI343"/>
  <c r="AF344"/>
  <c r="AG344"/>
  <c r="AH344"/>
  <c r="AI344"/>
  <c r="AF345"/>
  <c r="AG345"/>
  <c r="AH345"/>
  <c r="AI345"/>
  <c r="AF346"/>
  <c r="AG346"/>
  <c r="AH346"/>
  <c r="AI346"/>
  <c r="AF347"/>
  <c r="AF348"/>
  <c r="AG348"/>
  <c r="AH348"/>
  <c r="AI348"/>
  <c r="AF349"/>
  <c r="AG349"/>
  <c r="AH349"/>
  <c r="AI349"/>
  <c r="AF350"/>
  <c r="AG350"/>
  <c r="AH350"/>
  <c r="AI350"/>
  <c r="AF351"/>
  <c r="AG351"/>
  <c r="AH351"/>
  <c r="AI351"/>
  <c r="AF352"/>
  <c r="AG352"/>
  <c r="AH352"/>
  <c r="AI352"/>
  <c r="AF353"/>
  <c r="AG353"/>
  <c r="AH353"/>
  <c r="AI353"/>
  <c r="AF354"/>
  <c r="AG354"/>
  <c r="AH354"/>
  <c r="AI354"/>
  <c r="AF355"/>
  <c r="AG355"/>
  <c r="AH355"/>
  <c r="AI355"/>
  <c r="AF356"/>
  <c r="AG356"/>
  <c r="AH356"/>
  <c r="AI356"/>
  <c r="AF357"/>
  <c r="AG357"/>
  <c r="AH357"/>
  <c r="AI357"/>
  <c r="AF358"/>
  <c r="AG358"/>
  <c r="AH358"/>
  <c r="AI358"/>
  <c r="AF359"/>
  <c r="AF360"/>
  <c r="AG360"/>
  <c r="AH360"/>
  <c r="AI360"/>
  <c r="AF361"/>
  <c r="AG361"/>
  <c r="AH361"/>
  <c r="AI361"/>
  <c r="AF362"/>
  <c r="AG362"/>
  <c r="AH362"/>
  <c r="AI362"/>
  <c r="AF363"/>
  <c r="AG363"/>
  <c r="AH363"/>
  <c r="AI363"/>
  <c r="AF364"/>
  <c r="AG364"/>
  <c r="AH364"/>
  <c r="AI364"/>
  <c r="AF365"/>
  <c r="AG365"/>
  <c r="AH365"/>
  <c r="AI365"/>
  <c r="AF366"/>
  <c r="AG366"/>
  <c r="AH366"/>
  <c r="AI366"/>
  <c r="AF367"/>
  <c r="AG367"/>
  <c r="AH367"/>
  <c r="AI367"/>
  <c r="AF368"/>
  <c r="AG368"/>
  <c r="AH368"/>
  <c r="AI368"/>
  <c r="AF369"/>
  <c r="AG369"/>
  <c r="AH369"/>
  <c r="AI369"/>
  <c r="AF370"/>
  <c r="AG370"/>
  <c r="AH370"/>
  <c r="AI370"/>
  <c r="AF371"/>
  <c r="AF372"/>
  <c r="AG372"/>
  <c r="AH372"/>
  <c r="AI372"/>
  <c r="AF373"/>
  <c r="AG373"/>
  <c r="AH373"/>
  <c r="AI373"/>
  <c r="AF374"/>
  <c r="AG374"/>
  <c r="AH374"/>
  <c r="AI374"/>
  <c r="AF375"/>
  <c r="AG375"/>
  <c r="AH375"/>
  <c r="AI375"/>
  <c r="AF376"/>
  <c r="AG376"/>
  <c r="AH376"/>
  <c r="AI376"/>
  <c r="AF377"/>
  <c r="AG377"/>
  <c r="AH377"/>
  <c r="AI377"/>
  <c r="AF378"/>
  <c r="AG378"/>
  <c r="AH378"/>
  <c r="AI378"/>
  <c r="AF379"/>
  <c r="AG379"/>
  <c r="AH379"/>
  <c r="AI379"/>
  <c r="AF380"/>
  <c r="AG380"/>
  <c r="AH380"/>
  <c r="AI380"/>
  <c r="AF381"/>
  <c r="AG381"/>
  <c r="AH381"/>
  <c r="AI381"/>
  <c r="AF382"/>
  <c r="AG382"/>
  <c r="AH382"/>
  <c r="AI382"/>
  <c r="AF383"/>
  <c r="AF384"/>
  <c r="AG384"/>
  <c r="AH384"/>
  <c r="AI384"/>
  <c r="AF385"/>
  <c r="AG385"/>
  <c r="AH385"/>
  <c r="AI385"/>
  <c r="AF386"/>
  <c r="AG386"/>
  <c r="AH386"/>
  <c r="AI386"/>
  <c r="AF387"/>
  <c r="AG387"/>
  <c r="AH387"/>
  <c r="AI387"/>
  <c r="AF388"/>
  <c r="AG388"/>
  <c r="AH388"/>
  <c r="AI388"/>
  <c r="AF389"/>
  <c r="AG389"/>
  <c r="AH389"/>
  <c r="AI389"/>
  <c r="AF390"/>
  <c r="AG390"/>
  <c r="AH390"/>
  <c r="AI390"/>
  <c r="AF391"/>
  <c r="AG391"/>
  <c r="AH391"/>
  <c r="AI391"/>
  <c r="AF392"/>
  <c r="AG392"/>
  <c r="AH392"/>
  <c r="AI392"/>
  <c r="AF393"/>
  <c r="AG393"/>
  <c r="AH393"/>
  <c r="AI393"/>
  <c r="AF394"/>
  <c r="AG394"/>
  <c r="AH394"/>
  <c r="AI394"/>
  <c r="AF395"/>
  <c r="AF396"/>
  <c r="AG396"/>
  <c r="AH396"/>
  <c r="AI396"/>
  <c r="AF397"/>
  <c r="AG397"/>
  <c r="AH397"/>
  <c r="AI397"/>
  <c r="AF398"/>
  <c r="AG398"/>
  <c r="AH398"/>
  <c r="AI398"/>
  <c r="AF399"/>
  <c r="AG399"/>
  <c r="AH399"/>
  <c r="AI399"/>
  <c r="AF400"/>
  <c r="AG400"/>
  <c r="AH400"/>
  <c r="AI400"/>
  <c r="AF401"/>
  <c r="AG401"/>
  <c r="AH401"/>
  <c r="AI401"/>
  <c r="AF402"/>
  <c r="AG402"/>
  <c r="AH402"/>
  <c r="AI402"/>
  <c r="AF403"/>
  <c r="AG403"/>
  <c r="AH403"/>
  <c r="AI403"/>
  <c r="AF404"/>
  <c r="AG404"/>
  <c r="AH404"/>
  <c r="AI404"/>
  <c r="AF405"/>
  <c r="AG405"/>
  <c r="AH405"/>
  <c r="AI405"/>
  <c r="AF406"/>
  <c r="AG406"/>
  <c r="AH406"/>
  <c r="AI406"/>
  <c r="AF407"/>
  <c r="AF408"/>
  <c r="AG408"/>
  <c r="AH408"/>
  <c r="AI408"/>
  <c r="AF409"/>
  <c r="AG409"/>
  <c r="AH409"/>
  <c r="AI409"/>
  <c r="AF410"/>
  <c r="AG410"/>
  <c r="AH410"/>
  <c r="AI410"/>
  <c r="AF411"/>
  <c r="AG411"/>
  <c r="AH411"/>
  <c r="AI411"/>
  <c r="AF412"/>
  <c r="AG412"/>
  <c r="AH412"/>
  <c r="AI412"/>
  <c r="AF413"/>
  <c r="AG413"/>
  <c r="AH413"/>
  <c r="AI413"/>
  <c r="AF414"/>
  <c r="AG414"/>
  <c r="AH414"/>
  <c r="AI414"/>
  <c r="AF415"/>
  <c r="AG415"/>
  <c r="AH415"/>
  <c r="AI415"/>
  <c r="AF416"/>
  <c r="AG416"/>
  <c r="AH416"/>
  <c r="AI416"/>
  <c r="AF417"/>
  <c r="AG417"/>
  <c r="AH417"/>
  <c r="AI417"/>
  <c r="AF418"/>
  <c r="AG418"/>
  <c r="AH418"/>
  <c r="AI418"/>
  <c r="AF419"/>
  <c r="AF420"/>
  <c r="AG420"/>
  <c r="AH420"/>
  <c r="AI420"/>
  <c r="AF421"/>
  <c r="AG421"/>
  <c r="AH421"/>
  <c r="AI421"/>
  <c r="AF422"/>
  <c r="AG422"/>
  <c r="AH422"/>
  <c r="AI422"/>
  <c r="AF423"/>
  <c r="AG423"/>
  <c r="AH423"/>
  <c r="AI423"/>
  <c r="AF424"/>
  <c r="AG424"/>
  <c r="AH424"/>
  <c r="AI424"/>
  <c r="AF425"/>
  <c r="AG425"/>
  <c r="AH425"/>
  <c r="AI425"/>
  <c r="AF426"/>
  <c r="AG426"/>
  <c r="AH426"/>
  <c r="AI426"/>
  <c r="AF427"/>
  <c r="AG427"/>
  <c r="AH427"/>
  <c r="AI427"/>
  <c r="AF428"/>
  <c r="AG428"/>
  <c r="AH428"/>
  <c r="AI428"/>
  <c r="AF429"/>
  <c r="AG429"/>
  <c r="AH429"/>
  <c r="AI429"/>
  <c r="AF430"/>
  <c r="AG430"/>
  <c r="AH430"/>
  <c r="AI430"/>
  <c r="AF431"/>
  <c r="AF432"/>
  <c r="AG432"/>
  <c r="AH432"/>
  <c r="AI432"/>
  <c r="AF433"/>
  <c r="AG433"/>
  <c r="AH433"/>
  <c r="AI433"/>
  <c r="AF434"/>
  <c r="AG434"/>
  <c r="AH434"/>
  <c r="AI434"/>
  <c r="AF435"/>
  <c r="AG435"/>
  <c r="AH435"/>
  <c r="AI435"/>
  <c r="AF436"/>
  <c r="AG436"/>
  <c r="AH436"/>
  <c r="AI436"/>
  <c r="AF437"/>
  <c r="AG437"/>
  <c r="AH437"/>
  <c r="AI437"/>
  <c r="AF438"/>
  <c r="AG438"/>
  <c r="AH438"/>
  <c r="AI438"/>
  <c r="AF439"/>
  <c r="AG439"/>
  <c r="AH439"/>
  <c r="AI439"/>
  <c r="AF440"/>
  <c r="AG440"/>
  <c r="AH440"/>
  <c r="AI440"/>
  <c r="AF441"/>
  <c r="AG441"/>
  <c r="AH441"/>
  <c r="AI441"/>
  <c r="AF442"/>
  <c r="AG442"/>
  <c r="AH442"/>
  <c r="AI442"/>
  <c r="AF443"/>
  <c r="AF444"/>
  <c r="AG444"/>
  <c r="AH444"/>
  <c r="AI444"/>
  <c r="AF445"/>
  <c r="AG445"/>
  <c r="AH445"/>
  <c r="AI445"/>
  <c r="AF446"/>
  <c r="AG446"/>
  <c r="AH446"/>
  <c r="AI446"/>
  <c r="AF447"/>
  <c r="AG447"/>
  <c r="AH447"/>
  <c r="AI447"/>
  <c r="AF448"/>
  <c r="AG448"/>
  <c r="AH448"/>
  <c r="AI448"/>
  <c r="AF449"/>
  <c r="AG449"/>
  <c r="AH449"/>
  <c r="AI449"/>
  <c r="AF450"/>
  <c r="AG450"/>
  <c r="AH450"/>
  <c r="AI450"/>
  <c r="AF451"/>
  <c r="AG451"/>
  <c r="AH451"/>
  <c r="AI451"/>
  <c r="AF452"/>
  <c r="AG452"/>
  <c r="AH452"/>
  <c r="AI452"/>
  <c r="AF453"/>
  <c r="AG453"/>
  <c r="AH453"/>
  <c r="AI453"/>
  <c r="AF454"/>
  <c r="AG454"/>
  <c r="AH454"/>
  <c r="AI454"/>
  <c r="AF455"/>
  <c r="AF456"/>
  <c r="AG456"/>
  <c r="AH456"/>
  <c r="AI456"/>
  <c r="AF457"/>
  <c r="AG457"/>
  <c r="AH457"/>
  <c r="AI457"/>
  <c r="AF458"/>
  <c r="AG458"/>
  <c r="AH458"/>
  <c r="AI458"/>
  <c r="AF459"/>
  <c r="AG459"/>
  <c r="AH459"/>
  <c r="AI459"/>
  <c r="AF460"/>
  <c r="AG460"/>
  <c r="AH460"/>
  <c r="AI460"/>
  <c r="AF461"/>
  <c r="AG461"/>
  <c r="AH461"/>
  <c r="AI461"/>
  <c r="AF462"/>
  <c r="AG462"/>
  <c r="AH462"/>
  <c r="AI462"/>
  <c r="AF463"/>
  <c r="AG463"/>
  <c r="AH463"/>
  <c r="AI463"/>
  <c r="AF464"/>
  <c r="AG464"/>
  <c r="AH464"/>
  <c r="AI464"/>
  <c r="AF465"/>
  <c r="AG465"/>
  <c r="AH465"/>
  <c r="AI465"/>
  <c r="AF466"/>
  <c r="AG466"/>
  <c r="AH466"/>
  <c r="AI466"/>
  <c r="AF467"/>
  <c r="AF468"/>
  <c r="AG468"/>
  <c r="AH468"/>
  <c r="AI468"/>
  <c r="AF469"/>
  <c r="AG469"/>
  <c r="AH469"/>
  <c r="AI469"/>
  <c r="AF470"/>
  <c r="AG470"/>
  <c r="AH470"/>
  <c r="AI470"/>
  <c r="AF471"/>
  <c r="AG471"/>
  <c r="AH471"/>
  <c r="AI471"/>
  <c r="AF472"/>
  <c r="AG472"/>
  <c r="AH472"/>
  <c r="AI472"/>
  <c r="AF473"/>
  <c r="AG473"/>
  <c r="AH473"/>
  <c r="AI473"/>
  <c r="AF474"/>
  <c r="AG474"/>
  <c r="AH474"/>
  <c r="AI474"/>
  <c r="AF475"/>
  <c r="AG475"/>
  <c r="AH475"/>
  <c r="AI475"/>
  <c r="AF476"/>
  <c r="AG476"/>
  <c r="AH476"/>
  <c r="AI476"/>
  <c r="AF477"/>
  <c r="AG477"/>
  <c r="AH477"/>
  <c r="AI477"/>
  <c r="AF478"/>
  <c r="AG478"/>
  <c r="AH478"/>
  <c r="AI478"/>
  <c r="AF479"/>
  <c r="AF480"/>
  <c r="AG480"/>
  <c r="AH480"/>
  <c r="AI480"/>
  <c r="AF481"/>
  <c r="AG481"/>
  <c r="AH481"/>
  <c r="AI481"/>
  <c r="AF482"/>
  <c r="AG482"/>
  <c r="AH482"/>
  <c r="AI482"/>
  <c r="AF483"/>
  <c r="AG483"/>
  <c r="AH483"/>
  <c r="AI483"/>
  <c r="AF484"/>
  <c r="AG484"/>
  <c r="AH484"/>
  <c r="AI484"/>
  <c r="AF485"/>
  <c r="AG485"/>
  <c r="AH485"/>
  <c r="AI485"/>
  <c r="AF486"/>
  <c r="AG486"/>
  <c r="AH486"/>
  <c r="AI486"/>
  <c r="AF487"/>
  <c r="AG487"/>
  <c r="AH487"/>
  <c r="AI487"/>
  <c r="AF488"/>
  <c r="AG488"/>
  <c r="AH488"/>
  <c r="AI488"/>
  <c r="AF489"/>
  <c r="AG489"/>
  <c r="AH489"/>
  <c r="AI489"/>
  <c r="AF490"/>
  <c r="AG490"/>
  <c r="AH490"/>
  <c r="AI490"/>
  <c r="AF491"/>
  <c r="AF492"/>
  <c r="AG492"/>
  <c r="AH492"/>
  <c r="AI492"/>
  <c r="AF493"/>
  <c r="AG493"/>
  <c r="AH493"/>
  <c r="AI493"/>
  <c r="AF494"/>
  <c r="AG494"/>
  <c r="AH494"/>
  <c r="AI494"/>
  <c r="AF495"/>
  <c r="AG495"/>
  <c r="AH495"/>
  <c r="AI495"/>
  <c r="AF496"/>
  <c r="AG496"/>
  <c r="AH496"/>
  <c r="AI496"/>
  <c r="AF497"/>
  <c r="AG497"/>
  <c r="AH497"/>
  <c r="AI497"/>
  <c r="AF498"/>
  <c r="AG498"/>
  <c r="AH498"/>
  <c r="AI498"/>
  <c r="AF499"/>
  <c r="AG499"/>
  <c r="AH499"/>
  <c r="AI499"/>
  <c r="AF500"/>
  <c r="AG500"/>
  <c r="AH500"/>
  <c r="AI500"/>
  <c r="AF501"/>
  <c r="AG501"/>
  <c r="AH501"/>
  <c r="AI501"/>
  <c r="AF502"/>
  <c r="AG502"/>
  <c r="AH502"/>
  <c r="AI502"/>
  <c r="AF503"/>
  <c r="AF504"/>
  <c r="AG504"/>
  <c r="AH504"/>
  <c r="AI504"/>
  <c r="AF505"/>
  <c r="AG505"/>
  <c r="AH505"/>
  <c r="AI505"/>
  <c r="AF506"/>
  <c r="AG506"/>
  <c r="AH506"/>
  <c r="AI506"/>
  <c r="AF507"/>
  <c r="AG507"/>
  <c r="AH507"/>
  <c r="AI507"/>
  <c r="AF508"/>
  <c r="AG508"/>
  <c r="AH508"/>
  <c r="AI508"/>
  <c r="AF509"/>
  <c r="AG509"/>
  <c r="AH509"/>
  <c r="AI509"/>
  <c r="AF510"/>
  <c r="AG510"/>
  <c r="AH510"/>
  <c r="AI510"/>
  <c r="AF511"/>
  <c r="AG511"/>
  <c r="AH511"/>
  <c r="AI511"/>
  <c r="AF512"/>
  <c r="AG512"/>
  <c r="AH512"/>
  <c r="AI512"/>
  <c r="AF513"/>
  <c r="AG513"/>
  <c r="AH513"/>
  <c r="AI513"/>
  <c r="AF514"/>
  <c r="AG514"/>
  <c r="AH514"/>
  <c r="AI514"/>
  <c r="AF515"/>
  <c r="AF516"/>
  <c r="AG516"/>
  <c r="AH516"/>
  <c r="AI516"/>
  <c r="AF517"/>
  <c r="AG517"/>
  <c r="AH517"/>
  <c r="AI517"/>
  <c r="AF518"/>
  <c r="AG518"/>
  <c r="AH518"/>
  <c r="AI518"/>
  <c r="AF519"/>
  <c r="AG519"/>
  <c r="AH519"/>
  <c r="AI519"/>
  <c r="AF520"/>
  <c r="AG520"/>
  <c r="AH520"/>
  <c r="AI520"/>
  <c r="AF521"/>
  <c r="AG521"/>
  <c r="AH521"/>
  <c r="AI521"/>
  <c r="AF522"/>
  <c r="AG522"/>
  <c r="AH522"/>
  <c r="AI522"/>
  <c r="AF523"/>
  <c r="AG523"/>
  <c r="AH523"/>
  <c r="AI523"/>
  <c r="AF524"/>
  <c r="AG524"/>
  <c r="AH524"/>
  <c r="AI524"/>
  <c r="AF525"/>
  <c r="AG525"/>
  <c r="AH525"/>
  <c r="AI525"/>
  <c r="AF526"/>
  <c r="AG526"/>
  <c r="AH526"/>
  <c r="AI526"/>
  <c r="AF527"/>
  <c r="AF528"/>
  <c r="AG528"/>
  <c r="AH528"/>
  <c r="AI528"/>
  <c r="AF529"/>
  <c r="AG529"/>
  <c r="AH529"/>
  <c r="AI529"/>
  <c r="AF530"/>
  <c r="AG530"/>
  <c r="AH530"/>
  <c r="AI530"/>
  <c r="AF531"/>
  <c r="AG531"/>
  <c r="AH531"/>
  <c r="AI531"/>
  <c r="AF532"/>
  <c r="AG532"/>
  <c r="AH532"/>
  <c r="AI532"/>
  <c r="AF533"/>
  <c r="AG533"/>
  <c r="AH533"/>
  <c r="AI533"/>
  <c r="AF534"/>
  <c r="AG534"/>
  <c r="AH534"/>
  <c r="AI534"/>
  <c r="AF535"/>
  <c r="AG535"/>
  <c r="AH535"/>
  <c r="AI535"/>
  <c r="AF536"/>
  <c r="AG536"/>
  <c r="AH536"/>
  <c r="AI536"/>
  <c r="AF537"/>
  <c r="AG537"/>
  <c r="AH537"/>
  <c r="AI537"/>
  <c r="AF538"/>
  <c r="AG538"/>
  <c r="AH538"/>
  <c r="AI538"/>
  <c r="AF539"/>
  <c r="AF540"/>
  <c r="AG540"/>
  <c r="AH540"/>
  <c r="AI540"/>
  <c r="AF541"/>
  <c r="AG541"/>
  <c r="AH541"/>
  <c r="AI541"/>
  <c r="AF542"/>
  <c r="AG542"/>
  <c r="AH542"/>
  <c r="AI542"/>
  <c r="AF543"/>
  <c r="AG543"/>
  <c r="AH543"/>
  <c r="AI543"/>
  <c r="AF544"/>
  <c r="AG544"/>
  <c r="AH544"/>
  <c r="AI544"/>
  <c r="AF545"/>
  <c r="AG545"/>
  <c r="AH545"/>
  <c r="AI545"/>
  <c r="AF546"/>
  <c r="AG546"/>
  <c r="AH546"/>
  <c r="AI546"/>
  <c r="AF547"/>
  <c r="AG547"/>
  <c r="AH547"/>
  <c r="AI547"/>
  <c r="AF548"/>
  <c r="AG548"/>
  <c r="AH548"/>
  <c r="AI548"/>
  <c r="AF549"/>
  <c r="AG549"/>
  <c r="AH549"/>
  <c r="AI549"/>
  <c r="AF550"/>
  <c r="AG550"/>
  <c r="AH550"/>
  <c r="AI550"/>
  <c r="AF551"/>
  <c r="AF552"/>
  <c r="AG552"/>
  <c r="AH552"/>
  <c r="AI552"/>
  <c r="AF553"/>
  <c r="AG553"/>
  <c r="AH553"/>
  <c r="AI553"/>
  <c r="AF554"/>
  <c r="AG554"/>
  <c r="AH554"/>
  <c r="AI554"/>
  <c r="AF555"/>
  <c r="AG555"/>
  <c r="AH555"/>
  <c r="AI555"/>
  <c r="AF556"/>
  <c r="AG556"/>
  <c r="AH556"/>
  <c r="AI556"/>
  <c r="AF557"/>
  <c r="AG557"/>
  <c r="AH557"/>
  <c r="AI557"/>
  <c r="AF558"/>
  <c r="AG558"/>
  <c r="AH558"/>
  <c r="AI558"/>
  <c r="AF559"/>
  <c r="AG559"/>
  <c r="AH559"/>
  <c r="AI559"/>
  <c r="AF560"/>
  <c r="AG560"/>
  <c r="AH560"/>
  <c r="AI560"/>
  <c r="AF561"/>
  <c r="AG561"/>
  <c r="AH561"/>
  <c r="AI561"/>
  <c r="AF562"/>
  <c r="AG562"/>
  <c r="AH562"/>
  <c r="AI562"/>
  <c r="AF563"/>
  <c r="AF564"/>
  <c r="AG564"/>
  <c r="AH564"/>
  <c r="AI564"/>
  <c r="AF565"/>
  <c r="AG565"/>
  <c r="AH565"/>
  <c r="AI565"/>
  <c r="AF23"/>
  <c r="H2"/>
  <c r="BX124"/>
  <c r="BX125" s="1"/>
  <c r="BX126" s="1"/>
  <c r="BX127" s="1"/>
  <c r="BX128" s="1"/>
  <c r="BX129" s="1"/>
  <c r="BX130" s="1"/>
  <c r="BX131" s="1"/>
  <c r="BX132" s="1"/>
  <c r="BX133" s="1"/>
  <c r="BX134" s="1"/>
  <c r="BX135" s="1"/>
  <c r="BX136" s="1"/>
  <c r="BX137" s="1"/>
  <c r="BX138" s="1"/>
  <c r="BX139" s="1"/>
  <c r="BX140" s="1"/>
  <c r="BX141" s="1"/>
  <c r="BX142" s="1"/>
  <c r="BX143" s="1"/>
  <c r="BX144" s="1"/>
  <c r="BX145" s="1"/>
  <c r="BX146" s="1"/>
  <c r="BX147" s="1"/>
  <c r="BX148" s="1"/>
  <c r="BX149" s="1"/>
  <c r="BX150" s="1"/>
  <c r="BX151" s="1"/>
  <c r="BX152" s="1"/>
  <c r="BX153" s="1"/>
  <c r="BX154" s="1"/>
  <c r="BX155" s="1"/>
  <c r="BX156" s="1"/>
  <c r="BX157" s="1"/>
  <c r="BX158" s="1"/>
  <c r="BX159" s="1"/>
  <c r="BX160" s="1"/>
  <c r="BX161" s="1"/>
  <c r="BX162" s="1"/>
  <c r="BX163" s="1"/>
  <c r="BX164" s="1"/>
  <c r="BX165" s="1"/>
  <c r="BX166" s="1"/>
  <c r="BX167" s="1"/>
  <c r="BX168" s="1"/>
  <c r="BX169" s="1"/>
  <c r="BX170" s="1"/>
  <c r="BX171" s="1"/>
  <c r="BX172" s="1"/>
  <c r="BX173" s="1"/>
  <c r="BX174" s="1"/>
  <c r="BX175" s="1"/>
  <c r="BX176" s="1"/>
  <c r="BX177" s="1"/>
  <c r="BX178" s="1"/>
  <c r="BX179" s="1"/>
  <c r="BX180" s="1"/>
  <c r="BX181" s="1"/>
  <c r="BX182" s="1"/>
  <c r="BX183" s="1"/>
  <c r="BX184" s="1"/>
  <c r="BX185" s="1"/>
  <c r="BX186" s="1"/>
  <c r="BX187" s="1"/>
  <c r="BX188" s="1"/>
  <c r="BX189" s="1"/>
  <c r="BX190" s="1"/>
  <c r="BX191" s="1"/>
  <c r="BX192" s="1"/>
  <c r="BX193" s="1"/>
  <c r="BX194" s="1"/>
  <c r="BX195" s="1"/>
  <c r="BX196" s="1"/>
  <c r="BX197" s="1"/>
  <c r="BX198" s="1"/>
  <c r="BX199" s="1"/>
  <c r="BX200" s="1"/>
  <c r="BX201" s="1"/>
  <c r="BX202" s="1"/>
  <c r="BX203" s="1"/>
  <c r="BX204" s="1"/>
  <c r="BX205" s="1"/>
  <c r="BX206" s="1"/>
  <c r="BX207" s="1"/>
  <c r="BX208" s="1"/>
  <c r="BX209" s="1"/>
  <c r="BX210" s="1"/>
  <c r="BX211" s="1"/>
  <c r="BX212" s="1"/>
  <c r="BX213" s="1"/>
  <c r="BX214" s="1"/>
  <c r="BX215" s="1"/>
  <c r="BX216" s="1"/>
  <c r="BX217" s="1"/>
  <c r="BX218" s="1"/>
  <c r="BX219" s="1"/>
  <c r="BX220" s="1"/>
  <c r="BX221" s="1"/>
  <c r="BX222" s="1"/>
  <c r="BX223" s="1"/>
  <c r="BX224" s="1"/>
  <c r="BX225" s="1"/>
  <c r="BX226" s="1"/>
  <c r="BX227" s="1"/>
  <c r="BX228" s="1"/>
  <c r="BX229" s="1"/>
  <c r="BX230" s="1"/>
  <c r="BX231" s="1"/>
  <c r="BX232" s="1"/>
  <c r="BX233" s="1"/>
  <c r="BX234" s="1"/>
  <c r="BX235" s="1"/>
  <c r="BX236" s="1"/>
  <c r="BX237" s="1"/>
  <c r="BX238" s="1"/>
  <c r="BX239" s="1"/>
  <c r="BX240" s="1"/>
  <c r="BX241" s="1"/>
  <c r="BX242" s="1"/>
  <c r="BX243" s="1"/>
  <c r="BX244" s="1"/>
  <c r="BX245" s="1"/>
  <c r="BX246" s="1"/>
  <c r="BX247" s="1"/>
  <c r="BX248" s="1"/>
  <c r="BX249" s="1"/>
  <c r="BX250" s="1"/>
  <c r="BX251" s="1"/>
  <c r="BX252" s="1"/>
  <c r="BX253" s="1"/>
  <c r="BX254" s="1"/>
  <c r="BX255" s="1"/>
  <c r="BX256" s="1"/>
  <c r="BX257" s="1"/>
  <c r="BX258" s="1"/>
  <c r="BX259" s="1"/>
  <c r="BX260" s="1"/>
  <c r="BX261" s="1"/>
  <c r="BX262" s="1"/>
  <c r="BX263" s="1"/>
  <c r="BX264" s="1"/>
  <c r="BX265" s="1"/>
  <c r="BX266" s="1"/>
  <c r="BX267" s="1"/>
  <c r="BX268" s="1"/>
  <c r="BX269" s="1"/>
  <c r="BX270" s="1"/>
  <c r="BX271" s="1"/>
  <c r="BX272" s="1"/>
  <c r="BX273" s="1"/>
  <c r="BX274" s="1"/>
  <c r="BX275" s="1"/>
  <c r="BX276" s="1"/>
  <c r="BX277" s="1"/>
  <c r="BX278" s="1"/>
  <c r="BX279" s="1"/>
  <c r="BX280" s="1"/>
  <c r="BX281" s="1"/>
  <c r="BX282" s="1"/>
  <c r="BX283" s="1"/>
  <c r="BX284" s="1"/>
  <c r="BX285" s="1"/>
  <c r="BX286" s="1"/>
  <c r="BX287" s="1"/>
  <c r="BX288" s="1"/>
  <c r="BX289" s="1"/>
  <c r="BX290" s="1"/>
  <c r="BX291" s="1"/>
  <c r="BX292" s="1"/>
  <c r="BX293" s="1"/>
  <c r="BX294" s="1"/>
  <c r="BX295" s="1"/>
  <c r="BX296" s="1"/>
  <c r="BX297" s="1"/>
  <c r="BX298" s="1"/>
  <c r="BX299" s="1"/>
  <c r="BX300" s="1"/>
  <c r="BX301" s="1"/>
  <c r="BX302" s="1"/>
  <c r="BX303" s="1"/>
  <c r="BX304" s="1"/>
  <c r="BX305" s="1"/>
  <c r="BX306" s="1"/>
  <c r="BX307" s="1"/>
  <c r="BX308" s="1"/>
  <c r="BX309" s="1"/>
  <c r="BX310" s="1"/>
  <c r="BX311" s="1"/>
  <c r="BX312" s="1"/>
  <c r="BX313" s="1"/>
  <c r="BX314" s="1"/>
  <c r="BX315" s="1"/>
  <c r="BX316" s="1"/>
  <c r="BX317" s="1"/>
  <c r="BX318" s="1"/>
  <c r="BX319" s="1"/>
  <c r="BX320" s="1"/>
  <c r="BX321" s="1"/>
  <c r="BX322" s="1"/>
  <c r="BX323" s="1"/>
  <c r="BX324" s="1"/>
  <c r="BX325" s="1"/>
  <c r="BX326" s="1"/>
  <c r="BX327" s="1"/>
  <c r="BX328" s="1"/>
  <c r="BX329" s="1"/>
  <c r="BX330" s="1"/>
  <c r="BX331" s="1"/>
  <c r="BX332" s="1"/>
  <c r="BX333" s="1"/>
  <c r="BX334" s="1"/>
  <c r="BX335" s="1"/>
  <c r="BX336" s="1"/>
  <c r="BX337" s="1"/>
  <c r="BX338" s="1"/>
  <c r="BX339" s="1"/>
  <c r="BX340" s="1"/>
  <c r="BX341" s="1"/>
  <c r="BX342" s="1"/>
  <c r="BX343" s="1"/>
  <c r="BX344" s="1"/>
  <c r="BX345" s="1"/>
  <c r="BX346" s="1"/>
  <c r="BX347" s="1"/>
  <c r="BX348" s="1"/>
  <c r="BX349" s="1"/>
  <c r="BX350" s="1"/>
  <c r="BX351" s="1"/>
  <c r="BX352" s="1"/>
  <c r="BX353" s="1"/>
  <c r="BX354" s="1"/>
  <c r="BX355" s="1"/>
  <c r="BX356" s="1"/>
  <c r="BX357" s="1"/>
  <c r="BX358" s="1"/>
  <c r="BX359" s="1"/>
  <c r="BX360" s="1"/>
  <c r="BX361" s="1"/>
  <c r="BX362" s="1"/>
  <c r="BX363" s="1"/>
  <c r="BX364" s="1"/>
  <c r="BX365" s="1"/>
  <c r="BX366" s="1"/>
  <c r="BX367" s="1"/>
  <c r="BX368" s="1"/>
  <c r="BX369" s="1"/>
  <c r="BX370" s="1"/>
  <c r="BX371" s="1"/>
  <c r="BX372" s="1"/>
  <c r="BX373" s="1"/>
  <c r="BX374" s="1"/>
  <c r="BX375" s="1"/>
  <c r="BX376" s="1"/>
  <c r="BX377" s="1"/>
  <c r="BX378" s="1"/>
  <c r="BX379" s="1"/>
  <c r="BX380" s="1"/>
  <c r="BX381" s="1"/>
  <c r="BX382" s="1"/>
  <c r="BX383" s="1"/>
  <c r="BX384" s="1"/>
  <c r="BX385" s="1"/>
  <c r="BX386" s="1"/>
  <c r="BX387" s="1"/>
  <c r="BX388" s="1"/>
  <c r="BX389" s="1"/>
  <c r="BX390" s="1"/>
  <c r="BX391" s="1"/>
  <c r="BX392" s="1"/>
  <c r="BX393" s="1"/>
  <c r="BX394" s="1"/>
  <c r="BX395" s="1"/>
  <c r="BX396" s="1"/>
  <c r="BX397" s="1"/>
  <c r="BX398" s="1"/>
  <c r="BX399" s="1"/>
  <c r="BX400" s="1"/>
  <c r="BX401" s="1"/>
  <c r="BX402" s="1"/>
  <c r="BX403" s="1"/>
  <c r="BX404" s="1"/>
  <c r="BX405" s="1"/>
  <c r="BX406" s="1"/>
  <c r="BX407" s="1"/>
  <c r="BX408" s="1"/>
  <c r="BX409" s="1"/>
  <c r="BX410" s="1"/>
  <c r="BX411" s="1"/>
  <c r="BX412" s="1"/>
  <c r="BX413" s="1"/>
  <c r="BX414" s="1"/>
  <c r="BX415" s="1"/>
  <c r="BX416" s="1"/>
  <c r="BX417" s="1"/>
  <c r="BX418" s="1"/>
  <c r="BX419" s="1"/>
  <c r="BX420" s="1"/>
  <c r="BX421" s="1"/>
  <c r="BX422" s="1"/>
  <c r="BX423" s="1"/>
  <c r="BX424" s="1"/>
  <c r="BX425" s="1"/>
  <c r="BX426" s="1"/>
  <c r="BX427" s="1"/>
  <c r="BX428" s="1"/>
  <c r="BX429" s="1"/>
  <c r="BX430" s="1"/>
  <c r="BX431" s="1"/>
  <c r="BX432" s="1"/>
  <c r="BX433" s="1"/>
  <c r="BX434" s="1"/>
  <c r="BX435" s="1"/>
  <c r="BX436" s="1"/>
  <c r="BX437" s="1"/>
  <c r="BX438" s="1"/>
  <c r="BX439" s="1"/>
  <c r="BX440" s="1"/>
  <c r="BX441" s="1"/>
  <c r="BX442" s="1"/>
  <c r="BX443" s="1"/>
  <c r="BX444" s="1"/>
  <c r="BX445" s="1"/>
  <c r="BX446" s="1"/>
  <c r="BX447" s="1"/>
  <c r="BX448" s="1"/>
  <c r="BX449" s="1"/>
  <c r="BX450" s="1"/>
  <c r="BX451" s="1"/>
  <c r="BX452" s="1"/>
  <c r="BX453" s="1"/>
  <c r="BX454" s="1"/>
  <c r="BX455" s="1"/>
  <c r="BX456" s="1"/>
  <c r="BX457" s="1"/>
  <c r="BX458" s="1"/>
  <c r="BX459" s="1"/>
  <c r="BX460" s="1"/>
  <c r="BX461" s="1"/>
  <c r="BX462" s="1"/>
  <c r="BX463" s="1"/>
  <c r="BX464" s="1"/>
  <c r="BX465" s="1"/>
  <c r="BX466" s="1"/>
  <c r="BX467" s="1"/>
  <c r="BX468" s="1"/>
  <c r="BX469" s="1"/>
  <c r="BX470" s="1"/>
  <c r="BX471" s="1"/>
  <c r="BX472" s="1"/>
  <c r="BX473" s="1"/>
  <c r="BX474" s="1"/>
  <c r="BX475" s="1"/>
  <c r="BX476" s="1"/>
  <c r="BX477" s="1"/>
  <c r="BX478" s="1"/>
  <c r="BX479" s="1"/>
  <c r="BX480" s="1"/>
  <c r="BX481" s="1"/>
  <c r="BX482" s="1"/>
  <c r="BX483" s="1"/>
  <c r="BX484" s="1"/>
  <c r="BX485" s="1"/>
  <c r="BX486" s="1"/>
  <c r="BX487" s="1"/>
  <c r="BX488" s="1"/>
  <c r="BX489" s="1"/>
  <c r="BX490" s="1"/>
  <c r="BX491" s="1"/>
  <c r="BX492" s="1"/>
  <c r="BX493" s="1"/>
  <c r="BX494" s="1"/>
  <c r="BX495" s="1"/>
  <c r="BX496" s="1"/>
  <c r="BX497" s="1"/>
  <c r="BX498" s="1"/>
  <c r="BX499" s="1"/>
  <c r="BX500" s="1"/>
  <c r="BX501" s="1"/>
  <c r="BX502" s="1"/>
  <c r="BX503" s="1"/>
  <c r="BX504" s="1"/>
  <c r="BX505" s="1"/>
  <c r="BX506" s="1"/>
  <c r="BX507" s="1"/>
  <c r="BX508" s="1"/>
  <c r="BX509" s="1"/>
  <c r="BX510" s="1"/>
  <c r="BX511" s="1"/>
  <c r="BX512" s="1"/>
  <c r="BX513" s="1"/>
  <c r="BX514" s="1"/>
  <c r="BX515" s="1"/>
  <c r="BX516" s="1"/>
  <c r="BX517" s="1"/>
  <c r="BX518" s="1"/>
  <c r="BX519" s="1"/>
  <c r="BX520" s="1"/>
  <c r="BX521" s="1"/>
  <c r="BX522" s="1"/>
  <c r="BX523" s="1"/>
  <c r="BX524" s="1"/>
  <c r="BX525" s="1"/>
  <c r="BX526" s="1"/>
  <c r="BX527" s="1"/>
  <c r="BX528" s="1"/>
  <c r="BX529" s="1"/>
  <c r="BX530" s="1"/>
  <c r="BX531" s="1"/>
  <c r="BX532" s="1"/>
  <c r="BX533" s="1"/>
  <c r="BX534" s="1"/>
  <c r="BX535" s="1"/>
  <c r="BX536" s="1"/>
  <c r="BX537" s="1"/>
  <c r="BX538" s="1"/>
  <c r="BX539" s="1"/>
  <c r="BX540" s="1"/>
  <c r="BX541" s="1"/>
  <c r="BX542" s="1"/>
  <c r="BX543" s="1"/>
  <c r="BX544" s="1"/>
  <c r="BX545" s="1"/>
  <c r="BX546" s="1"/>
  <c r="BX547" s="1"/>
  <c r="BX548" s="1"/>
  <c r="BX549" s="1"/>
  <c r="BX550" s="1"/>
  <c r="BX551" s="1"/>
  <c r="BX552" s="1"/>
  <c r="BX553" s="1"/>
  <c r="BX554" s="1"/>
  <c r="BX555" s="1"/>
  <c r="BX556" s="1"/>
  <c r="BX557" s="1"/>
  <c r="BX558" s="1"/>
  <c r="BX559" s="1"/>
  <c r="BX560" s="1"/>
  <c r="BX561" s="1"/>
  <c r="BX562" s="1"/>
  <c r="BX563" s="1"/>
  <c r="BX564" s="1"/>
  <c r="BX565" s="1"/>
  <c r="BX4" s="1"/>
  <c r="BX123"/>
  <c r="BR73"/>
  <c r="BR74" s="1"/>
  <c r="BR75" s="1"/>
  <c r="BR76" s="1"/>
  <c r="BR77" s="1"/>
  <c r="BR78" s="1"/>
  <c r="BR79" s="1"/>
  <c r="BR80" s="1"/>
  <c r="BR81" s="1"/>
  <c r="BR82" s="1"/>
  <c r="BR83" s="1"/>
  <c r="BR84" s="1"/>
  <c r="BR85" s="1"/>
  <c r="BR86" s="1"/>
  <c r="BR87" s="1"/>
  <c r="BR88" s="1"/>
  <c r="BR89" s="1"/>
  <c r="BR90" s="1"/>
  <c r="BR91" s="1"/>
  <c r="BR92" s="1"/>
  <c r="BR93" s="1"/>
  <c r="BR94" s="1"/>
  <c r="BR95" s="1"/>
  <c r="BR96" s="1"/>
  <c r="BR97" s="1"/>
  <c r="BR98" s="1"/>
  <c r="BR99" s="1"/>
  <c r="BR100" s="1"/>
  <c r="BR101" s="1"/>
  <c r="BR102" s="1"/>
  <c r="BR103" s="1"/>
  <c r="BR104" s="1"/>
  <c r="BR105" s="1"/>
  <c r="BR106" s="1"/>
  <c r="BR107" s="1"/>
  <c r="BR108" s="1"/>
  <c r="BR109" s="1"/>
  <c r="BR110" s="1"/>
  <c r="BR111" s="1"/>
  <c r="BR112" s="1"/>
  <c r="BR113" s="1"/>
  <c r="BR114" s="1"/>
  <c r="BR115" s="1"/>
  <c r="BR116" s="1"/>
  <c r="BR117" s="1"/>
  <c r="BR118" s="1"/>
  <c r="BR119" s="1"/>
  <c r="BR120" s="1"/>
  <c r="BR121" s="1"/>
  <c r="BR122" s="1"/>
  <c r="BR123" s="1"/>
  <c r="BR124" s="1"/>
  <c r="BR125" s="1"/>
  <c r="BR126" s="1"/>
  <c r="BR127" s="1"/>
  <c r="BR128" s="1"/>
  <c r="BR129" s="1"/>
  <c r="BR130" s="1"/>
  <c r="BR131" s="1"/>
  <c r="BR132" s="1"/>
  <c r="BR133" s="1"/>
  <c r="BR134" s="1"/>
  <c r="BR135" s="1"/>
  <c r="BR136" s="1"/>
  <c r="BR137" s="1"/>
  <c r="BR138" s="1"/>
  <c r="BR139" s="1"/>
  <c r="BR140" s="1"/>
  <c r="BR141" s="1"/>
  <c r="BR142" s="1"/>
  <c r="BR143" s="1"/>
  <c r="BR144" s="1"/>
  <c r="BR145" s="1"/>
  <c r="BR146" s="1"/>
  <c r="BR147" s="1"/>
  <c r="BR148" s="1"/>
  <c r="BR149" s="1"/>
  <c r="BR150" s="1"/>
  <c r="BR151" s="1"/>
  <c r="BR152" s="1"/>
  <c r="BR153" s="1"/>
  <c r="BR154" s="1"/>
  <c r="BR155" s="1"/>
  <c r="BR156" s="1"/>
  <c r="BR157" s="1"/>
  <c r="BR158" s="1"/>
  <c r="BR159" s="1"/>
  <c r="BR160" s="1"/>
  <c r="BR161" s="1"/>
  <c r="BR162" s="1"/>
  <c r="BR163" s="1"/>
  <c r="BR164" s="1"/>
  <c r="BR165" s="1"/>
  <c r="BR166" s="1"/>
  <c r="BR167" s="1"/>
  <c r="BR168" s="1"/>
  <c r="BR169" s="1"/>
  <c r="BR170" s="1"/>
  <c r="BR171" s="1"/>
  <c r="BR172" s="1"/>
  <c r="BR173" s="1"/>
  <c r="BR174" s="1"/>
  <c r="BR175" s="1"/>
  <c r="BR176" s="1"/>
  <c r="BR177" s="1"/>
  <c r="BR178" s="1"/>
  <c r="BR179" s="1"/>
  <c r="BR180" s="1"/>
  <c r="BR181" s="1"/>
  <c r="BR182" s="1"/>
  <c r="BR183" s="1"/>
  <c r="BR184" s="1"/>
  <c r="BR185" s="1"/>
  <c r="BR186" s="1"/>
  <c r="BR187" s="1"/>
  <c r="BR188" s="1"/>
  <c r="BR189" s="1"/>
  <c r="BR190" s="1"/>
  <c r="BR191" s="1"/>
  <c r="BR192" s="1"/>
  <c r="BR193" s="1"/>
  <c r="BR194" s="1"/>
  <c r="BR195" s="1"/>
  <c r="BR196" s="1"/>
  <c r="BR197" s="1"/>
  <c r="BR198" s="1"/>
  <c r="BR199" s="1"/>
  <c r="BR200" s="1"/>
  <c r="BR201" s="1"/>
  <c r="BR202" s="1"/>
  <c r="BR203" s="1"/>
  <c r="BR204" s="1"/>
  <c r="BR205" s="1"/>
  <c r="BR206" s="1"/>
  <c r="BR207" s="1"/>
  <c r="BR208" s="1"/>
  <c r="BR209" s="1"/>
  <c r="BR210" s="1"/>
  <c r="BR211" s="1"/>
  <c r="BR212" s="1"/>
  <c r="BR213" s="1"/>
  <c r="BR214" s="1"/>
  <c r="BR215" s="1"/>
  <c r="BR216" s="1"/>
  <c r="BR217" s="1"/>
  <c r="BR218" s="1"/>
  <c r="BR219" s="1"/>
  <c r="BR220" s="1"/>
  <c r="BR221" s="1"/>
  <c r="BR222" s="1"/>
  <c r="BR223" s="1"/>
  <c r="BR224" s="1"/>
  <c r="BR225" s="1"/>
  <c r="BR226" s="1"/>
  <c r="BR227" s="1"/>
  <c r="BR228" s="1"/>
  <c r="BR229" s="1"/>
  <c r="BR230" s="1"/>
  <c r="BR231" s="1"/>
  <c r="BR232" s="1"/>
  <c r="BR233" s="1"/>
  <c r="BR234" s="1"/>
  <c r="BR235" s="1"/>
  <c r="BR236" s="1"/>
  <c r="BR237" s="1"/>
  <c r="BR238" s="1"/>
  <c r="BR239" s="1"/>
  <c r="BR240" s="1"/>
  <c r="BR241" s="1"/>
  <c r="BR242" s="1"/>
  <c r="BR243" s="1"/>
  <c r="BR244" s="1"/>
  <c r="BR245" s="1"/>
  <c r="BR246" s="1"/>
  <c r="BR247" s="1"/>
  <c r="BR248" s="1"/>
  <c r="BR249" s="1"/>
  <c r="BR250" s="1"/>
  <c r="BR251" s="1"/>
  <c r="BR252" s="1"/>
  <c r="BR253" s="1"/>
  <c r="BR254" s="1"/>
  <c r="BR255" s="1"/>
  <c r="BR256" s="1"/>
  <c r="BR257" s="1"/>
  <c r="BR258" s="1"/>
  <c r="BR259" s="1"/>
  <c r="BR260" s="1"/>
  <c r="BR261" s="1"/>
  <c r="BR262" s="1"/>
  <c r="BR263" s="1"/>
  <c r="BR264" s="1"/>
  <c r="BR265" s="1"/>
  <c r="BR266" s="1"/>
  <c r="BR267" s="1"/>
  <c r="BR268" s="1"/>
  <c r="BR269" s="1"/>
  <c r="BR270" s="1"/>
  <c r="BR271" s="1"/>
  <c r="BR272" s="1"/>
  <c r="BR273" s="1"/>
  <c r="BR274" s="1"/>
  <c r="BR275" s="1"/>
  <c r="BR276" s="1"/>
  <c r="BR277" s="1"/>
  <c r="BR278" s="1"/>
  <c r="BR279" s="1"/>
  <c r="BR280" s="1"/>
  <c r="BR281" s="1"/>
  <c r="BR282" s="1"/>
  <c r="BR283" s="1"/>
  <c r="BR284" s="1"/>
  <c r="BR285" s="1"/>
  <c r="BR286" s="1"/>
  <c r="BR287" s="1"/>
  <c r="BR288" s="1"/>
  <c r="BR289" s="1"/>
  <c r="BR290" s="1"/>
  <c r="BR291" s="1"/>
  <c r="BR292" s="1"/>
  <c r="BR293" s="1"/>
  <c r="BR294" s="1"/>
  <c r="BR295" s="1"/>
  <c r="BR296" s="1"/>
  <c r="BR297" s="1"/>
  <c r="BR298" s="1"/>
  <c r="BR299" s="1"/>
  <c r="BR300" s="1"/>
  <c r="BR301" s="1"/>
  <c r="BR302" s="1"/>
  <c r="BR303" s="1"/>
  <c r="BR304" s="1"/>
  <c r="BR305" s="1"/>
  <c r="BR306" s="1"/>
  <c r="BR307" s="1"/>
  <c r="BR308" s="1"/>
  <c r="BR309" s="1"/>
  <c r="BR310" s="1"/>
  <c r="BR311" s="1"/>
  <c r="BR312" s="1"/>
  <c r="BR313" s="1"/>
  <c r="BR314" s="1"/>
  <c r="BR315" s="1"/>
  <c r="BR316" s="1"/>
  <c r="BR317" s="1"/>
  <c r="BR318" s="1"/>
  <c r="BR319" s="1"/>
  <c r="BR320" s="1"/>
  <c r="BR321" s="1"/>
  <c r="BR322" s="1"/>
  <c r="BR323" s="1"/>
  <c r="BR324" s="1"/>
  <c r="BR325" s="1"/>
  <c r="BR326" s="1"/>
  <c r="BR327" s="1"/>
  <c r="BR328" s="1"/>
  <c r="BR329" s="1"/>
  <c r="BR330" s="1"/>
  <c r="BR331" s="1"/>
  <c r="BR332" s="1"/>
  <c r="BR333" s="1"/>
  <c r="BR334" s="1"/>
  <c r="BR335" s="1"/>
  <c r="BR336" s="1"/>
  <c r="BR337" s="1"/>
  <c r="BR338" s="1"/>
  <c r="BR339" s="1"/>
  <c r="BR340" s="1"/>
  <c r="BR341" s="1"/>
  <c r="BR342" s="1"/>
  <c r="BR343" s="1"/>
  <c r="BR344" s="1"/>
  <c r="BR345" s="1"/>
  <c r="BR346" s="1"/>
  <c r="BR347" s="1"/>
  <c r="BR348" s="1"/>
  <c r="BR349" s="1"/>
  <c r="BR350" s="1"/>
  <c r="BR351" s="1"/>
  <c r="BR352" s="1"/>
  <c r="BR353" s="1"/>
  <c r="BR354" s="1"/>
  <c r="BR355" s="1"/>
  <c r="BR356" s="1"/>
  <c r="BR357" s="1"/>
  <c r="BR358" s="1"/>
  <c r="BR359" s="1"/>
  <c r="BR360" s="1"/>
  <c r="BR361" s="1"/>
  <c r="BR362" s="1"/>
  <c r="BR363" s="1"/>
  <c r="BR364" s="1"/>
  <c r="BR365" s="1"/>
  <c r="BR366" s="1"/>
  <c r="BR367" s="1"/>
  <c r="BR368" s="1"/>
  <c r="BR369" s="1"/>
  <c r="BR370" s="1"/>
  <c r="BR371" s="1"/>
  <c r="BR372" s="1"/>
  <c r="BR373" s="1"/>
  <c r="BR374" s="1"/>
  <c r="BR375" s="1"/>
  <c r="BR376" s="1"/>
  <c r="BR377" s="1"/>
  <c r="BR378" s="1"/>
  <c r="BR379" s="1"/>
  <c r="BR380" s="1"/>
  <c r="BR381" s="1"/>
  <c r="BR382" s="1"/>
  <c r="BR383" s="1"/>
  <c r="BR384" s="1"/>
  <c r="BR385" s="1"/>
  <c r="BR386" s="1"/>
  <c r="BR387" s="1"/>
  <c r="BR388" s="1"/>
  <c r="BR389" s="1"/>
  <c r="BR390" s="1"/>
  <c r="BR391" s="1"/>
  <c r="BR392" s="1"/>
  <c r="BR393" s="1"/>
  <c r="BR394" s="1"/>
  <c r="BR395" s="1"/>
  <c r="BR396" s="1"/>
  <c r="BR397" s="1"/>
  <c r="BR398" s="1"/>
  <c r="BR399" s="1"/>
  <c r="BR400" s="1"/>
  <c r="BR401" s="1"/>
  <c r="BR402" s="1"/>
  <c r="BR403" s="1"/>
  <c r="BR404" s="1"/>
  <c r="BR405" s="1"/>
  <c r="BR406" s="1"/>
  <c r="BR407" s="1"/>
  <c r="BR408" s="1"/>
  <c r="BR409" s="1"/>
  <c r="BR410" s="1"/>
  <c r="BR411" s="1"/>
  <c r="BR412" s="1"/>
  <c r="BR413" s="1"/>
  <c r="BR414" s="1"/>
  <c r="BR415" s="1"/>
  <c r="BR416" s="1"/>
  <c r="BR417" s="1"/>
  <c r="BR418" s="1"/>
  <c r="BR419" s="1"/>
  <c r="BR420" s="1"/>
  <c r="BR421" s="1"/>
  <c r="BR422" s="1"/>
  <c r="BR423" s="1"/>
  <c r="BR424" s="1"/>
  <c r="BR425" s="1"/>
  <c r="BR426" s="1"/>
  <c r="BR427" s="1"/>
  <c r="BR428" s="1"/>
  <c r="BR429" s="1"/>
  <c r="BR430" s="1"/>
  <c r="BR431" s="1"/>
  <c r="BR432" s="1"/>
  <c r="BR433" s="1"/>
  <c r="BR434" s="1"/>
  <c r="BR435" s="1"/>
  <c r="BR436" s="1"/>
  <c r="BR437" s="1"/>
  <c r="BR438" s="1"/>
  <c r="BR439" s="1"/>
  <c r="BR440" s="1"/>
  <c r="BR441" s="1"/>
  <c r="BR442" s="1"/>
  <c r="BR443" s="1"/>
  <c r="BR444" s="1"/>
  <c r="BR445" s="1"/>
  <c r="BR446" s="1"/>
  <c r="BR447" s="1"/>
  <c r="BR448" s="1"/>
  <c r="BR449" s="1"/>
  <c r="BR450" s="1"/>
  <c r="BR451" s="1"/>
  <c r="BR452" s="1"/>
  <c r="BR453" s="1"/>
  <c r="BR454" s="1"/>
  <c r="BR455" s="1"/>
  <c r="BR456" s="1"/>
  <c r="BR457" s="1"/>
  <c r="BR458" s="1"/>
  <c r="BR459" s="1"/>
  <c r="BR460" s="1"/>
  <c r="BR461" s="1"/>
  <c r="BR462" s="1"/>
  <c r="BR463" s="1"/>
  <c r="BR464" s="1"/>
  <c r="BR465" s="1"/>
  <c r="BR466" s="1"/>
  <c r="BR467" s="1"/>
  <c r="BR468" s="1"/>
  <c r="BR469" s="1"/>
  <c r="BR470" s="1"/>
  <c r="BR471" s="1"/>
  <c r="BR472" s="1"/>
  <c r="BR473" s="1"/>
  <c r="BR474" s="1"/>
  <c r="BR475" s="1"/>
  <c r="BR476" s="1"/>
  <c r="BR477" s="1"/>
  <c r="BR478" s="1"/>
  <c r="BR479" s="1"/>
  <c r="BR480" s="1"/>
  <c r="BR481" s="1"/>
  <c r="BR482" s="1"/>
  <c r="BR483" s="1"/>
  <c r="BR484" s="1"/>
  <c r="BR485" s="1"/>
  <c r="BR486" s="1"/>
  <c r="BR487" s="1"/>
  <c r="BR488" s="1"/>
  <c r="BR489" s="1"/>
  <c r="BR490" s="1"/>
  <c r="BR491" s="1"/>
  <c r="BR492" s="1"/>
  <c r="BR493" s="1"/>
  <c r="BR494" s="1"/>
  <c r="BR495" s="1"/>
  <c r="BR496" s="1"/>
  <c r="BR497" s="1"/>
  <c r="BR498" s="1"/>
  <c r="BR499" s="1"/>
  <c r="BR500" s="1"/>
  <c r="BR501" s="1"/>
  <c r="BR502" s="1"/>
  <c r="BR503" s="1"/>
  <c r="BR504" s="1"/>
  <c r="BR505" s="1"/>
  <c r="BR506" s="1"/>
  <c r="BR507" s="1"/>
  <c r="BR508" s="1"/>
  <c r="BR509" s="1"/>
  <c r="BR510" s="1"/>
  <c r="BR511" s="1"/>
  <c r="BR512" s="1"/>
  <c r="BR513" s="1"/>
  <c r="BR514" s="1"/>
  <c r="BR515" s="1"/>
  <c r="BR516" s="1"/>
  <c r="BR517" s="1"/>
  <c r="BR518" s="1"/>
  <c r="BR519" s="1"/>
  <c r="BR520" s="1"/>
  <c r="BR521" s="1"/>
  <c r="BR522" s="1"/>
  <c r="BR523" s="1"/>
  <c r="BR524" s="1"/>
  <c r="BR525" s="1"/>
  <c r="BR526" s="1"/>
  <c r="BR527" s="1"/>
  <c r="BR528" s="1"/>
  <c r="BR529" s="1"/>
  <c r="BR530" s="1"/>
  <c r="BR531" s="1"/>
  <c r="BR532" s="1"/>
  <c r="BR533" s="1"/>
  <c r="BR534" s="1"/>
  <c r="BR535" s="1"/>
  <c r="BR536" s="1"/>
  <c r="BR537" s="1"/>
  <c r="BR538" s="1"/>
  <c r="BR539" s="1"/>
  <c r="BR540" s="1"/>
  <c r="BR541" s="1"/>
  <c r="BR542" s="1"/>
  <c r="BR543" s="1"/>
  <c r="BR544" s="1"/>
  <c r="BR545" s="1"/>
  <c r="BR546" s="1"/>
  <c r="BR547" s="1"/>
  <c r="BR548" s="1"/>
  <c r="BR549" s="1"/>
  <c r="BR550" s="1"/>
  <c r="BR551" s="1"/>
  <c r="BR552" s="1"/>
  <c r="BR553" s="1"/>
  <c r="BR554" s="1"/>
  <c r="BR555" s="1"/>
  <c r="BR556" s="1"/>
  <c r="BR557" s="1"/>
  <c r="BR558" s="1"/>
  <c r="BR559" s="1"/>
  <c r="BR560" s="1"/>
  <c r="BR561" s="1"/>
  <c r="BR562" s="1"/>
  <c r="BR563" s="1"/>
  <c r="BR564" s="1"/>
  <c r="BR565" s="1"/>
  <c r="BR4" s="1"/>
  <c r="BR72"/>
  <c r="BL23"/>
  <c r="BL24" s="1"/>
  <c r="BL25" s="1"/>
  <c r="BL26" s="1"/>
  <c r="BL27" s="1"/>
  <c r="BL28" s="1"/>
  <c r="BL29" s="1"/>
  <c r="BL30" s="1"/>
  <c r="BL31" s="1"/>
  <c r="BL32" s="1"/>
  <c r="BL33" s="1"/>
  <c r="BL34" s="1"/>
  <c r="BL35" s="1"/>
  <c r="BL36" s="1"/>
  <c r="BL37" s="1"/>
  <c r="BL38" s="1"/>
  <c r="BL39" s="1"/>
  <c r="BL40" s="1"/>
  <c r="BL41" s="1"/>
  <c r="BL42" s="1"/>
  <c r="BL43" s="1"/>
  <c r="BL44" s="1"/>
  <c r="BL45" s="1"/>
  <c r="BL46" s="1"/>
  <c r="BL47" s="1"/>
  <c r="BL48" s="1"/>
  <c r="BL49" s="1"/>
  <c r="BL50" s="1"/>
  <c r="BL51" s="1"/>
  <c r="BL52" s="1"/>
  <c r="BL53" s="1"/>
  <c r="BL54" s="1"/>
  <c r="BL55" s="1"/>
  <c r="BL56" s="1"/>
  <c r="BL57" s="1"/>
  <c r="BL58" s="1"/>
  <c r="BL59" s="1"/>
  <c r="BL60" s="1"/>
  <c r="BL61" s="1"/>
  <c r="BL62" s="1"/>
  <c r="BL63" s="1"/>
  <c r="BL64" s="1"/>
  <c r="BL65" s="1"/>
  <c r="BL66" s="1"/>
  <c r="BL67" s="1"/>
  <c r="BL68" s="1"/>
  <c r="BL69" s="1"/>
  <c r="BL70" s="1"/>
  <c r="BL71" s="1"/>
  <c r="BL72" s="1"/>
  <c r="BL73" s="1"/>
  <c r="BL74" s="1"/>
  <c r="BL75" s="1"/>
  <c r="BL76" s="1"/>
  <c r="BL77" s="1"/>
  <c r="BL78" s="1"/>
  <c r="BL79" s="1"/>
  <c r="BL80" s="1"/>
  <c r="BL81" s="1"/>
  <c r="BL82" s="1"/>
  <c r="BL83" s="1"/>
  <c r="BL84" s="1"/>
  <c r="BL85" s="1"/>
  <c r="BL86" s="1"/>
  <c r="BL87" s="1"/>
  <c r="BL88" s="1"/>
  <c r="BL89" s="1"/>
  <c r="BL90" s="1"/>
  <c r="BL91" s="1"/>
  <c r="BL92" s="1"/>
  <c r="BL93" s="1"/>
  <c r="BL94" s="1"/>
  <c r="BL95" s="1"/>
  <c r="BL96" s="1"/>
  <c r="BL97" s="1"/>
  <c r="BL98" s="1"/>
  <c r="BL99" s="1"/>
  <c r="BL100" s="1"/>
  <c r="BL101" s="1"/>
  <c r="BL102" s="1"/>
  <c r="BL103" s="1"/>
  <c r="BL104" s="1"/>
  <c r="BL105" s="1"/>
  <c r="BL106" s="1"/>
  <c r="BL107" s="1"/>
  <c r="BL108" s="1"/>
  <c r="BL109" s="1"/>
  <c r="BL110" s="1"/>
  <c r="BL111" s="1"/>
  <c r="BL112" s="1"/>
  <c r="BL113" s="1"/>
  <c r="BL114" s="1"/>
  <c r="BL115" s="1"/>
  <c r="BL116" s="1"/>
  <c r="BL117" s="1"/>
  <c r="BL118" s="1"/>
  <c r="BL119" s="1"/>
  <c r="BL120" s="1"/>
  <c r="BL121" s="1"/>
  <c r="BL122" s="1"/>
  <c r="BL123" s="1"/>
  <c r="BL124" s="1"/>
  <c r="BL125" s="1"/>
  <c r="BL126" s="1"/>
  <c r="BL127" s="1"/>
  <c r="BL128" s="1"/>
  <c r="BL129" s="1"/>
  <c r="BL130" s="1"/>
  <c r="BL131" s="1"/>
  <c r="BL132" s="1"/>
  <c r="BL133" s="1"/>
  <c r="BL134" s="1"/>
  <c r="BL135" s="1"/>
  <c r="BL136" s="1"/>
  <c r="BL137" s="1"/>
  <c r="BL138" s="1"/>
  <c r="BL139" s="1"/>
  <c r="BL140" s="1"/>
  <c r="BL141" s="1"/>
  <c r="BL142" s="1"/>
  <c r="BL143" s="1"/>
  <c r="BL144" s="1"/>
  <c r="BL145" s="1"/>
  <c r="BL146" s="1"/>
  <c r="BL147" s="1"/>
  <c r="BL148" s="1"/>
  <c r="BL149" s="1"/>
  <c r="BL150" s="1"/>
  <c r="BL151" s="1"/>
  <c r="BL152" s="1"/>
  <c r="BL153" s="1"/>
  <c r="BL154" s="1"/>
  <c r="BL155" s="1"/>
  <c r="BL156" s="1"/>
  <c r="BL157" s="1"/>
  <c r="BL158" s="1"/>
  <c r="BL159" s="1"/>
  <c r="BL160" s="1"/>
  <c r="BL161" s="1"/>
  <c r="BL162" s="1"/>
  <c r="BL163" s="1"/>
  <c r="BL164" s="1"/>
  <c r="BL165" s="1"/>
  <c r="BL166" s="1"/>
  <c r="BL167" s="1"/>
  <c r="BL168" s="1"/>
  <c r="BL169" s="1"/>
  <c r="BL170" s="1"/>
  <c r="BL171" s="1"/>
  <c r="BL172" s="1"/>
  <c r="BL173" s="1"/>
  <c r="BL174" s="1"/>
  <c r="BL175" s="1"/>
  <c r="BL176" s="1"/>
  <c r="BL177" s="1"/>
  <c r="BL178" s="1"/>
  <c r="BL179" s="1"/>
  <c r="BL180" s="1"/>
  <c r="BL181" s="1"/>
  <c r="BL182" s="1"/>
  <c r="BL183" s="1"/>
  <c r="BL184" s="1"/>
  <c r="BL185" s="1"/>
  <c r="BL186" s="1"/>
  <c r="BL187" s="1"/>
  <c r="BL188" s="1"/>
  <c r="BL189" s="1"/>
  <c r="BL190" s="1"/>
  <c r="BL191" s="1"/>
  <c r="BL192" s="1"/>
  <c r="BL193" s="1"/>
  <c r="BL194" s="1"/>
  <c r="BL195" s="1"/>
  <c r="BL196" s="1"/>
  <c r="BL197" s="1"/>
  <c r="BL198" s="1"/>
  <c r="BL199" s="1"/>
  <c r="BL200" s="1"/>
  <c r="BL201" s="1"/>
  <c r="BL202" s="1"/>
  <c r="BL203" s="1"/>
  <c r="BL204" s="1"/>
  <c r="BL205" s="1"/>
  <c r="BL206" s="1"/>
  <c r="BL207" s="1"/>
  <c r="BL208" s="1"/>
  <c r="BL209" s="1"/>
  <c r="BL210" s="1"/>
  <c r="BL211" s="1"/>
  <c r="BL212" s="1"/>
  <c r="BL213" s="1"/>
  <c r="BL214" s="1"/>
  <c r="BL215" s="1"/>
  <c r="BL216" s="1"/>
  <c r="BL217" s="1"/>
  <c r="BL218" s="1"/>
  <c r="BL219" s="1"/>
  <c r="BL220" s="1"/>
  <c r="BL221" s="1"/>
  <c r="BL222" s="1"/>
  <c r="BL223" s="1"/>
  <c r="BL224" s="1"/>
  <c r="BL225" s="1"/>
  <c r="BL226" s="1"/>
  <c r="BL227" s="1"/>
  <c r="BL228" s="1"/>
  <c r="BL229" s="1"/>
  <c r="BL230" s="1"/>
  <c r="BL231" s="1"/>
  <c r="BL232" s="1"/>
  <c r="BL233" s="1"/>
  <c r="BL234" s="1"/>
  <c r="BL235" s="1"/>
  <c r="BL236" s="1"/>
  <c r="BL237" s="1"/>
  <c r="BL238" s="1"/>
  <c r="BL239" s="1"/>
  <c r="BL240" s="1"/>
  <c r="BL241" s="1"/>
  <c r="BL242" s="1"/>
  <c r="BL243" s="1"/>
  <c r="BL244" s="1"/>
  <c r="BL245" s="1"/>
  <c r="BL246" s="1"/>
  <c r="BL247" s="1"/>
  <c r="BL248" s="1"/>
  <c r="BL249" s="1"/>
  <c r="BL250" s="1"/>
  <c r="BL251" s="1"/>
  <c r="BL252" s="1"/>
  <c r="BL253" s="1"/>
  <c r="BL254" s="1"/>
  <c r="BL255" s="1"/>
  <c r="BL256" s="1"/>
  <c r="BL257" s="1"/>
  <c r="BL258" s="1"/>
  <c r="BL259" s="1"/>
  <c r="BL260" s="1"/>
  <c r="BL261" s="1"/>
  <c r="BL262" s="1"/>
  <c r="BL263" s="1"/>
  <c r="BL264" s="1"/>
  <c r="BL265" s="1"/>
  <c r="BL266" s="1"/>
  <c r="BL267" s="1"/>
  <c r="BL268" s="1"/>
  <c r="BL269" s="1"/>
  <c r="BL270" s="1"/>
  <c r="BL271" s="1"/>
  <c r="BL272" s="1"/>
  <c r="BL273" s="1"/>
  <c r="BL274" s="1"/>
  <c r="BL275" s="1"/>
  <c r="BL276" s="1"/>
  <c r="BL277" s="1"/>
  <c r="BL278" s="1"/>
  <c r="BL279" s="1"/>
  <c r="BL280" s="1"/>
  <c r="BL281" s="1"/>
  <c r="BL282" s="1"/>
  <c r="BL283" s="1"/>
  <c r="BL284" s="1"/>
  <c r="BL285" s="1"/>
  <c r="BL286" s="1"/>
  <c r="BL287" s="1"/>
  <c r="BL288" s="1"/>
  <c r="BL289" s="1"/>
  <c r="BL290" s="1"/>
  <c r="BL291" s="1"/>
  <c r="BL292" s="1"/>
  <c r="BL293" s="1"/>
  <c r="BL294" s="1"/>
  <c r="BL295" s="1"/>
  <c r="BL296" s="1"/>
  <c r="BL297" s="1"/>
  <c r="BL298" s="1"/>
  <c r="BL299" s="1"/>
  <c r="BL300" s="1"/>
  <c r="BL301" s="1"/>
  <c r="BL302" s="1"/>
  <c r="BL303" s="1"/>
  <c r="BL304" s="1"/>
  <c r="BL305" s="1"/>
  <c r="BL306" s="1"/>
  <c r="BL307" s="1"/>
  <c r="BL308" s="1"/>
  <c r="BL309" s="1"/>
  <c r="BL310" s="1"/>
  <c r="BL311" s="1"/>
  <c r="BL312" s="1"/>
  <c r="BL313" s="1"/>
  <c r="BL314" s="1"/>
  <c r="BL315" s="1"/>
  <c r="BL316" s="1"/>
  <c r="BL317" s="1"/>
  <c r="BL318" s="1"/>
  <c r="BL319" s="1"/>
  <c r="BL320" s="1"/>
  <c r="BL321" s="1"/>
  <c r="BL322" s="1"/>
  <c r="BL323" s="1"/>
  <c r="BL324" s="1"/>
  <c r="BL325" s="1"/>
  <c r="BL326" s="1"/>
  <c r="BL327" s="1"/>
  <c r="BL328" s="1"/>
  <c r="BL329" s="1"/>
  <c r="BL330" s="1"/>
  <c r="BL331" s="1"/>
  <c r="BL332" s="1"/>
  <c r="BL333" s="1"/>
  <c r="BL334" s="1"/>
  <c r="BL335" s="1"/>
  <c r="BL336" s="1"/>
  <c r="BL337" s="1"/>
  <c r="BL338" s="1"/>
  <c r="BL339" s="1"/>
  <c r="BL340" s="1"/>
  <c r="BL341" s="1"/>
  <c r="BL342" s="1"/>
  <c r="BL343" s="1"/>
  <c r="BL344" s="1"/>
  <c r="BL345" s="1"/>
  <c r="BL346" s="1"/>
  <c r="BL347" s="1"/>
  <c r="BL348" s="1"/>
  <c r="BL349" s="1"/>
  <c r="BL350" s="1"/>
  <c r="BL351" s="1"/>
  <c r="BL352" s="1"/>
  <c r="BL353" s="1"/>
  <c r="BL354" s="1"/>
  <c r="BL355" s="1"/>
  <c r="BL356" s="1"/>
  <c r="BL357" s="1"/>
  <c r="BL358" s="1"/>
  <c r="BL359" s="1"/>
  <c r="BL360" s="1"/>
  <c r="BL361" s="1"/>
  <c r="BL362" s="1"/>
  <c r="BL363" s="1"/>
  <c r="BL364" s="1"/>
  <c r="BL365" s="1"/>
  <c r="BL366" s="1"/>
  <c r="BL367" s="1"/>
  <c r="BL368" s="1"/>
  <c r="BL369" s="1"/>
  <c r="BL370" s="1"/>
  <c r="BL371" s="1"/>
  <c r="BL372" s="1"/>
  <c r="BL373" s="1"/>
  <c r="BL374" s="1"/>
  <c r="BL375" s="1"/>
  <c r="BL376" s="1"/>
  <c r="BL377" s="1"/>
  <c r="BL378" s="1"/>
  <c r="BL379" s="1"/>
  <c r="BL380" s="1"/>
  <c r="BL381" s="1"/>
  <c r="BL382" s="1"/>
  <c r="BL383" s="1"/>
  <c r="BL384" s="1"/>
  <c r="BL385" s="1"/>
  <c r="BL386" s="1"/>
  <c r="BL387" s="1"/>
  <c r="BL388" s="1"/>
  <c r="BL389" s="1"/>
  <c r="BL390" s="1"/>
  <c r="BL391" s="1"/>
  <c r="BL392" s="1"/>
  <c r="BL393" s="1"/>
  <c r="BL394" s="1"/>
  <c r="BL395" s="1"/>
  <c r="BL396" s="1"/>
  <c r="BL397" s="1"/>
  <c r="BL398" s="1"/>
  <c r="BL399" s="1"/>
  <c r="BL400" s="1"/>
  <c r="BL401" s="1"/>
  <c r="BL402" s="1"/>
  <c r="BL403" s="1"/>
  <c r="BL404" s="1"/>
  <c r="BL405" s="1"/>
  <c r="BL406" s="1"/>
  <c r="BL407" s="1"/>
  <c r="BL408" s="1"/>
  <c r="BL409" s="1"/>
  <c r="BL410" s="1"/>
  <c r="BL411" s="1"/>
  <c r="BL412" s="1"/>
  <c r="BL413" s="1"/>
  <c r="BL414" s="1"/>
  <c r="BL415" s="1"/>
  <c r="BL416" s="1"/>
  <c r="BL417" s="1"/>
  <c r="BL418" s="1"/>
  <c r="BL419" s="1"/>
  <c r="BL420" s="1"/>
  <c r="BL421" s="1"/>
  <c r="BL422" s="1"/>
  <c r="BL423" s="1"/>
  <c r="BL424" s="1"/>
  <c r="BL425" s="1"/>
  <c r="BL426" s="1"/>
  <c r="BL427" s="1"/>
  <c r="BL428" s="1"/>
  <c r="BL429" s="1"/>
  <c r="BL430" s="1"/>
  <c r="BL431" s="1"/>
  <c r="BL432" s="1"/>
  <c r="BL433" s="1"/>
  <c r="BL434" s="1"/>
  <c r="BL435" s="1"/>
  <c r="BL436" s="1"/>
  <c r="BL437" s="1"/>
  <c r="BL438" s="1"/>
  <c r="BL439" s="1"/>
  <c r="BL440" s="1"/>
  <c r="BL441" s="1"/>
  <c r="BL442" s="1"/>
  <c r="BL443" s="1"/>
  <c r="BL444" s="1"/>
  <c r="BL445" s="1"/>
  <c r="BL446" s="1"/>
  <c r="BL447" s="1"/>
  <c r="BL448" s="1"/>
  <c r="BL449" s="1"/>
  <c r="BL450" s="1"/>
  <c r="BL451" s="1"/>
  <c r="BL452" s="1"/>
  <c r="BL453" s="1"/>
  <c r="BL454" s="1"/>
  <c r="BL455" s="1"/>
  <c r="BL456" s="1"/>
  <c r="BL457" s="1"/>
  <c r="BL458" s="1"/>
  <c r="BL459" s="1"/>
  <c r="BL460" s="1"/>
  <c r="BL461" s="1"/>
  <c r="BL462" s="1"/>
  <c r="BL463" s="1"/>
  <c r="BL464" s="1"/>
  <c r="BL465" s="1"/>
  <c r="BL466" s="1"/>
  <c r="BL467" s="1"/>
  <c r="BL468" s="1"/>
  <c r="BL469" s="1"/>
  <c r="BL470" s="1"/>
  <c r="BL471" s="1"/>
  <c r="BL472" s="1"/>
  <c r="BL473" s="1"/>
  <c r="BL474" s="1"/>
  <c r="BL475" s="1"/>
  <c r="BL476" s="1"/>
  <c r="BL477" s="1"/>
  <c r="BL478" s="1"/>
  <c r="BL479" s="1"/>
  <c r="BL480" s="1"/>
  <c r="BL481" s="1"/>
  <c r="BL482" s="1"/>
  <c r="BL483" s="1"/>
  <c r="BL484" s="1"/>
  <c r="BL485" s="1"/>
  <c r="BL486" s="1"/>
  <c r="BL487" s="1"/>
  <c r="BL488" s="1"/>
  <c r="BL489" s="1"/>
  <c r="BL490" s="1"/>
  <c r="BL491" s="1"/>
  <c r="BL492" s="1"/>
  <c r="BL493" s="1"/>
  <c r="BL494" s="1"/>
  <c r="BL495" s="1"/>
  <c r="BL496" s="1"/>
  <c r="BL497" s="1"/>
  <c r="BL498" s="1"/>
  <c r="BL499" s="1"/>
  <c r="BL500" s="1"/>
  <c r="BL501" s="1"/>
  <c r="BL502" s="1"/>
  <c r="BL503" s="1"/>
  <c r="BL504" s="1"/>
  <c r="BL505" s="1"/>
  <c r="BL506" s="1"/>
  <c r="BL507" s="1"/>
  <c r="BL508" s="1"/>
  <c r="BL509" s="1"/>
  <c r="BL510" s="1"/>
  <c r="BL511" s="1"/>
  <c r="BL512" s="1"/>
  <c r="BL513" s="1"/>
  <c r="BL514" s="1"/>
  <c r="BL515" s="1"/>
  <c r="BL516" s="1"/>
  <c r="BL517" s="1"/>
  <c r="BL518" s="1"/>
  <c r="BL519" s="1"/>
  <c r="BL520" s="1"/>
  <c r="BL521" s="1"/>
  <c r="BL522" s="1"/>
  <c r="BL523" s="1"/>
  <c r="BL524" s="1"/>
  <c r="BL525" s="1"/>
  <c r="BL526" s="1"/>
  <c r="BL527" s="1"/>
  <c r="BL528" s="1"/>
  <c r="BL529" s="1"/>
  <c r="BL530" s="1"/>
  <c r="BL531" s="1"/>
  <c r="BL532" s="1"/>
  <c r="BL533" s="1"/>
  <c r="BL534" s="1"/>
  <c r="BL535" s="1"/>
  <c r="BL536" s="1"/>
  <c r="BL537" s="1"/>
  <c r="BL538" s="1"/>
  <c r="BL539" s="1"/>
  <c r="BL540" s="1"/>
  <c r="BL541" s="1"/>
  <c r="BL542" s="1"/>
  <c r="BL543" s="1"/>
  <c r="BL544" s="1"/>
  <c r="BL545" s="1"/>
  <c r="BL546" s="1"/>
  <c r="BL547" s="1"/>
  <c r="BL548" s="1"/>
  <c r="BL549" s="1"/>
  <c r="BL550" s="1"/>
  <c r="BL551" s="1"/>
  <c r="BL552" s="1"/>
  <c r="BL553" s="1"/>
  <c r="BL554" s="1"/>
  <c r="BL555" s="1"/>
  <c r="BL556" s="1"/>
  <c r="BL557" s="1"/>
  <c r="BL558" s="1"/>
  <c r="BL559" s="1"/>
  <c r="BL560" s="1"/>
  <c r="BL561" s="1"/>
  <c r="BL562" s="1"/>
  <c r="BL563" s="1"/>
  <c r="BL564" s="1"/>
  <c r="BL565" s="1"/>
  <c r="BL4" s="1"/>
  <c r="Y12"/>
  <c r="Y11"/>
  <c r="Y13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12"/>
  <c r="AD12" s="1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12"/>
  <c r="AE12" s="1"/>
  <c r="AE13" s="1"/>
  <c r="AE14" s="1"/>
  <c r="AE15" s="1"/>
  <c r="AE16" s="1"/>
  <c r="AE17" s="1"/>
  <c r="AE18" s="1"/>
  <c r="AE19" s="1"/>
  <c r="AE20" s="1"/>
  <c r="AE21" s="1"/>
  <c r="AE22" s="1"/>
  <c r="AE23" s="1"/>
  <c r="AI23" s="1"/>
  <c r="H3"/>
  <c r="I3"/>
  <c r="I2" s="1"/>
  <c r="G11"/>
  <c r="I11" s="1"/>
  <c r="F12"/>
  <c r="F13" s="1"/>
  <c r="Q13" s="1"/>
  <c r="E12"/>
  <c r="P12" s="1"/>
  <c r="AA178" l="1"/>
  <c r="AB179"/>
  <c r="AA179" s="1"/>
  <c r="AB51"/>
  <c r="AB46"/>
  <c r="AB14"/>
  <c r="AA12"/>
  <c r="Z12"/>
  <c r="Z13" s="1"/>
  <c r="N13"/>
  <c r="AD13"/>
  <c r="AD14" s="1"/>
  <c r="AD15" s="1"/>
  <c r="AD16" s="1"/>
  <c r="AD17" s="1"/>
  <c r="AD18" s="1"/>
  <c r="AD19" s="1"/>
  <c r="AD20" s="1"/>
  <c r="AD21" s="1"/>
  <c r="AD22" s="1"/>
  <c r="AD23" s="1"/>
  <c r="AH23" s="1"/>
  <c r="Q12"/>
  <c r="AD24"/>
  <c r="AT24" s="1"/>
  <c r="BI24" s="1"/>
  <c r="AT23"/>
  <c r="BI23" s="1"/>
  <c r="AE24"/>
  <c r="AU24" s="1"/>
  <c r="BJ24" s="1"/>
  <c r="AU23"/>
  <c r="BJ23" s="1"/>
  <c r="AE25"/>
  <c r="AE26" s="1"/>
  <c r="AE27" s="1"/>
  <c r="H11"/>
  <c r="G12"/>
  <c r="I12" s="1"/>
  <c r="E13"/>
  <c r="E14" s="1"/>
  <c r="E15" s="1"/>
  <c r="P15" s="1"/>
  <c r="F14"/>
  <c r="Q14" s="1"/>
  <c r="AC180" l="1"/>
  <c r="AC181" s="1"/>
  <c r="AC182" s="1"/>
  <c r="AC183" s="1"/>
  <c r="AC184" s="1"/>
  <c r="AC185" s="1"/>
  <c r="AC186" s="1"/>
  <c r="AC187" s="1"/>
  <c r="AC188" s="1"/>
  <c r="AC189" s="1"/>
  <c r="AC190" s="1"/>
  <c r="AC191" s="1"/>
  <c r="AB180"/>
  <c r="AA51"/>
  <c r="AB52"/>
  <c r="AA46"/>
  <c r="AB47"/>
  <c r="AA47" s="1"/>
  <c r="AA14"/>
  <c r="AB15"/>
  <c r="N14"/>
  <c r="M13"/>
  <c r="G13"/>
  <c r="H12"/>
  <c r="AU25"/>
  <c r="BJ25" s="1"/>
  <c r="AD25"/>
  <c r="AD26" s="1"/>
  <c r="AU26"/>
  <c r="AU27"/>
  <c r="AE28"/>
  <c r="P14"/>
  <c r="E16"/>
  <c r="P16" s="1"/>
  <c r="P13"/>
  <c r="I13"/>
  <c r="E17"/>
  <c r="P17" s="1"/>
  <c r="F15"/>
  <c r="Q15" s="1"/>
  <c r="G14"/>
  <c r="AA180" l="1"/>
  <c r="AB181"/>
  <c r="AA52"/>
  <c r="AB53"/>
  <c r="AC48"/>
  <c r="AB48"/>
  <c r="AB16"/>
  <c r="AA15"/>
  <c r="M14"/>
  <c r="N15"/>
  <c r="H14"/>
  <c r="H13"/>
  <c r="BJ26"/>
  <c r="BJ27"/>
  <c r="AT25"/>
  <c r="BI25" s="1"/>
  <c r="BI26" s="1"/>
  <c r="AT26"/>
  <c r="AD27"/>
  <c r="AU28"/>
  <c r="BJ28" s="1"/>
  <c r="AE29"/>
  <c r="I14"/>
  <c r="L13"/>
  <c r="K13"/>
  <c r="E18"/>
  <c r="P18" s="1"/>
  <c r="F16"/>
  <c r="Q16" s="1"/>
  <c r="G15"/>
  <c r="AA181" l="1"/>
  <c r="AB182"/>
  <c r="AA53"/>
  <c r="AB54"/>
  <c r="AA48"/>
  <c r="AA16"/>
  <c r="AB17"/>
  <c r="N16"/>
  <c r="M15"/>
  <c r="AD28"/>
  <c r="AT27"/>
  <c r="BI27" s="1"/>
  <c r="K14"/>
  <c r="Z14"/>
  <c r="Z15" s="1"/>
  <c r="Y14"/>
  <c r="K15"/>
  <c r="Y15"/>
  <c r="AU29"/>
  <c r="BJ29" s="1"/>
  <c r="AE30"/>
  <c r="I15"/>
  <c r="H15"/>
  <c r="L14"/>
  <c r="L15" s="1"/>
  <c r="E19"/>
  <c r="P19" s="1"/>
  <c r="F17"/>
  <c r="Q17" s="1"/>
  <c r="G16"/>
  <c r="AA182" l="1"/>
  <c r="AB183"/>
  <c r="AA54"/>
  <c r="AB55"/>
  <c r="AA17"/>
  <c r="AB18"/>
  <c r="M16"/>
  <c r="N17"/>
  <c r="BI28"/>
  <c r="AT28"/>
  <c r="AD29"/>
  <c r="AU30"/>
  <c r="BJ30" s="1"/>
  <c r="AE31"/>
  <c r="J15"/>
  <c r="H16"/>
  <c r="I16"/>
  <c r="E20"/>
  <c r="P20" s="1"/>
  <c r="F18"/>
  <c r="Q18" s="1"/>
  <c r="G17"/>
  <c r="AA183" l="1"/>
  <c r="AB184"/>
  <c r="AA55"/>
  <c r="AB56"/>
  <c r="AA18"/>
  <c r="AB19"/>
  <c r="N18"/>
  <c r="M17"/>
  <c r="AT29"/>
  <c r="BI29" s="1"/>
  <c r="AD30"/>
  <c r="K16"/>
  <c r="Y16"/>
  <c r="AU31"/>
  <c r="BJ31" s="1"/>
  <c r="AE32"/>
  <c r="Z16"/>
  <c r="L16"/>
  <c r="H17"/>
  <c r="I17"/>
  <c r="J16"/>
  <c r="E21"/>
  <c r="P21" s="1"/>
  <c r="F19"/>
  <c r="Q19" s="1"/>
  <c r="G18"/>
  <c r="AB185" l="1"/>
  <c r="AA184"/>
  <c r="AA56"/>
  <c r="AB57"/>
  <c r="AA19"/>
  <c r="AB20"/>
  <c r="N19"/>
  <c r="M18"/>
  <c r="H18"/>
  <c r="AD31"/>
  <c r="AT30"/>
  <c r="BI30" s="1"/>
  <c r="Z17"/>
  <c r="K17"/>
  <c r="Y17"/>
  <c r="AU32"/>
  <c r="BJ32" s="1"/>
  <c r="AE33"/>
  <c r="J17"/>
  <c r="I18"/>
  <c r="L17"/>
  <c r="E22"/>
  <c r="P22" s="1"/>
  <c r="F20"/>
  <c r="Q20" s="1"/>
  <c r="G19"/>
  <c r="AA185" l="1"/>
  <c r="AB186"/>
  <c r="AA57"/>
  <c r="AB58"/>
  <c r="AA20"/>
  <c r="AB21"/>
  <c r="N20"/>
  <c r="M19"/>
  <c r="J18"/>
  <c r="Y19" s="1"/>
  <c r="AD32"/>
  <c r="AT31"/>
  <c r="BI31" s="1"/>
  <c r="K18"/>
  <c r="Y18"/>
  <c r="AU33"/>
  <c r="BJ33" s="1"/>
  <c r="AE34"/>
  <c r="Z18"/>
  <c r="L18"/>
  <c r="I19"/>
  <c r="H19"/>
  <c r="F21"/>
  <c r="Q21" s="1"/>
  <c r="G20"/>
  <c r="E23"/>
  <c r="P23" s="1"/>
  <c r="AA186" l="1"/>
  <c r="AB187"/>
  <c r="AA58"/>
  <c r="AB59"/>
  <c r="AA59" s="1"/>
  <c r="AA21"/>
  <c r="AB22"/>
  <c r="M20"/>
  <c r="N21"/>
  <c r="Z19"/>
  <c r="K19"/>
  <c r="L19"/>
  <c r="AD33"/>
  <c r="AT32"/>
  <c r="BI32" s="1"/>
  <c r="AU34"/>
  <c r="BJ34" s="1"/>
  <c r="AE35"/>
  <c r="AI35" s="1"/>
  <c r="J19"/>
  <c r="I20"/>
  <c r="H20"/>
  <c r="F22"/>
  <c r="Q22" s="1"/>
  <c r="G21"/>
  <c r="E24"/>
  <c r="P24" s="1"/>
  <c r="AA187" l="1"/>
  <c r="AB188"/>
  <c r="AC60"/>
  <c r="AC61" s="1"/>
  <c r="AC62" s="1"/>
  <c r="AC63" s="1"/>
  <c r="AC64" s="1"/>
  <c r="AC65" s="1"/>
  <c r="AC66" s="1"/>
  <c r="AC67" s="1"/>
  <c r="AC68" s="1"/>
  <c r="AC69" s="1"/>
  <c r="AC70" s="1"/>
  <c r="AC71" s="1"/>
  <c r="AB60"/>
  <c r="AA22"/>
  <c r="AB23"/>
  <c r="AA23" s="1"/>
  <c r="M21"/>
  <c r="N22"/>
  <c r="Z20"/>
  <c r="J20"/>
  <c r="K21" s="1"/>
  <c r="AT33"/>
  <c r="BI33" s="1"/>
  <c r="AD34"/>
  <c r="AU35"/>
  <c r="BJ35" s="1"/>
  <c r="AE36"/>
  <c r="K20"/>
  <c r="Y20"/>
  <c r="I21"/>
  <c r="L20"/>
  <c r="H21"/>
  <c r="E25"/>
  <c r="P25" s="1"/>
  <c r="F23"/>
  <c r="Q23" s="1"/>
  <c r="G22"/>
  <c r="AA188" l="1"/>
  <c r="AB189"/>
  <c r="AA60"/>
  <c r="AB61"/>
  <c r="AC24"/>
  <c r="AC25" s="1"/>
  <c r="AC26" s="1"/>
  <c r="AC27" s="1"/>
  <c r="AC28" s="1"/>
  <c r="AC29" s="1"/>
  <c r="AC30" s="1"/>
  <c r="AC31" s="1"/>
  <c r="AC32" s="1"/>
  <c r="AC33" s="1"/>
  <c r="AC34" s="1"/>
  <c r="AC35" s="1"/>
  <c r="AB24"/>
  <c r="M22"/>
  <c r="N23"/>
  <c r="M23" s="1"/>
  <c r="H22"/>
  <c r="Y21"/>
  <c r="Z21"/>
  <c r="L21"/>
  <c r="I22"/>
  <c r="AD35"/>
  <c r="AH35" s="1"/>
  <c r="AT34"/>
  <c r="BI34" s="1"/>
  <c r="AU36"/>
  <c r="BJ36" s="1"/>
  <c r="AE37"/>
  <c r="J21"/>
  <c r="E26"/>
  <c r="P26" s="1"/>
  <c r="F24"/>
  <c r="Q24" s="1"/>
  <c r="G23"/>
  <c r="AA189" l="1"/>
  <c r="AB190"/>
  <c r="AA61"/>
  <c r="AB62"/>
  <c r="AA24"/>
  <c r="AB25"/>
  <c r="O24"/>
  <c r="O25" s="1"/>
  <c r="O26" s="1"/>
  <c r="O27" s="1"/>
  <c r="O28" s="1"/>
  <c r="O29" s="1"/>
  <c r="O30" s="1"/>
  <c r="O31" s="1"/>
  <c r="O32" s="1"/>
  <c r="O33" s="1"/>
  <c r="O34" s="1"/>
  <c r="O35" s="1"/>
  <c r="N24"/>
  <c r="J22"/>
  <c r="K23" s="1"/>
  <c r="Z22"/>
  <c r="I23"/>
  <c r="AT35"/>
  <c r="BI35" s="1"/>
  <c r="AD36"/>
  <c r="AU37"/>
  <c r="BJ37" s="1"/>
  <c r="AE38"/>
  <c r="L22"/>
  <c r="K22"/>
  <c r="Y22"/>
  <c r="H23"/>
  <c r="E27"/>
  <c r="P27" s="1"/>
  <c r="F25"/>
  <c r="Q25" s="1"/>
  <c r="G24"/>
  <c r="AA190" l="1"/>
  <c r="AB191"/>
  <c r="AA191" s="1"/>
  <c r="AA62"/>
  <c r="AB63"/>
  <c r="AA25"/>
  <c r="AB26"/>
  <c r="N25"/>
  <c r="M24"/>
  <c r="Y23"/>
  <c r="L23"/>
  <c r="Z23"/>
  <c r="BI36"/>
  <c r="I24"/>
  <c r="H24"/>
  <c r="AT36"/>
  <c r="AD37"/>
  <c r="AU38"/>
  <c r="BJ38" s="1"/>
  <c r="AE39"/>
  <c r="J23"/>
  <c r="E28"/>
  <c r="P28" s="1"/>
  <c r="F26"/>
  <c r="Q26" s="1"/>
  <c r="G25"/>
  <c r="AC192" l="1"/>
  <c r="AC193" s="1"/>
  <c r="AC194" s="1"/>
  <c r="AC195" s="1"/>
  <c r="AC196" s="1"/>
  <c r="AC197" s="1"/>
  <c r="AC198" s="1"/>
  <c r="AC199" s="1"/>
  <c r="AC200" s="1"/>
  <c r="AC201" s="1"/>
  <c r="AC202" s="1"/>
  <c r="AC203" s="1"/>
  <c r="AB192"/>
  <c r="AA63"/>
  <c r="AB64"/>
  <c r="AA26"/>
  <c r="AB27"/>
  <c r="AS23"/>
  <c r="AG23"/>
  <c r="N26"/>
  <c r="M25"/>
  <c r="I25"/>
  <c r="J24"/>
  <c r="Y25" s="1"/>
  <c r="BI37"/>
  <c r="AT37"/>
  <c r="AD38"/>
  <c r="K24"/>
  <c r="Y24"/>
  <c r="Z24"/>
  <c r="AU39"/>
  <c r="BJ39" s="1"/>
  <c r="AE40"/>
  <c r="L24"/>
  <c r="H25"/>
  <c r="J25" s="1"/>
  <c r="Y26" s="1"/>
  <c r="E29"/>
  <c r="P29" s="1"/>
  <c r="F27"/>
  <c r="Q27" s="1"/>
  <c r="G26"/>
  <c r="AA192" l="1"/>
  <c r="AB193"/>
  <c r="AA64"/>
  <c r="AB65"/>
  <c r="AA27"/>
  <c r="AB28"/>
  <c r="BH23"/>
  <c r="AV23"/>
  <c r="BK23"/>
  <c r="K25"/>
  <c r="N27"/>
  <c r="M26"/>
  <c r="L25"/>
  <c r="Z25"/>
  <c r="AS25" s="1"/>
  <c r="AS24"/>
  <c r="AT38"/>
  <c r="BI38" s="1"/>
  <c r="AD39"/>
  <c r="AU40"/>
  <c r="BJ40" s="1"/>
  <c r="AE41"/>
  <c r="H26"/>
  <c r="L26"/>
  <c r="K26"/>
  <c r="I26"/>
  <c r="E30"/>
  <c r="P30" s="1"/>
  <c r="F28"/>
  <c r="Q28" s="1"/>
  <c r="G27"/>
  <c r="AB194" l="1"/>
  <c r="AA193"/>
  <c r="AA65"/>
  <c r="AB66"/>
  <c r="AA28"/>
  <c r="AB29"/>
  <c r="N28"/>
  <c r="M27"/>
  <c r="AV25"/>
  <c r="AV24"/>
  <c r="BH24"/>
  <c r="BH25" s="1"/>
  <c r="BK24"/>
  <c r="BK25" s="1"/>
  <c r="J26"/>
  <c r="Y27" s="1"/>
  <c r="AT39"/>
  <c r="BI39" s="1"/>
  <c r="AD40"/>
  <c r="Z26"/>
  <c r="AU41"/>
  <c r="BJ41" s="1"/>
  <c r="AE42"/>
  <c r="H27"/>
  <c r="I27"/>
  <c r="E31"/>
  <c r="P31" s="1"/>
  <c r="F29"/>
  <c r="Q29" s="1"/>
  <c r="G28"/>
  <c r="AA194" l="1"/>
  <c r="AB195"/>
  <c r="AA66"/>
  <c r="AB67"/>
  <c r="AA29"/>
  <c r="AB30"/>
  <c r="M28"/>
  <c r="N29"/>
  <c r="BI40"/>
  <c r="J27"/>
  <c r="Y28" s="1"/>
  <c r="K27"/>
  <c r="L27"/>
  <c r="Z27"/>
  <c r="AS27" s="1"/>
  <c r="AS26"/>
  <c r="AV26" s="1"/>
  <c r="AT40"/>
  <c r="AD41"/>
  <c r="AU42"/>
  <c r="BJ42" s="1"/>
  <c r="AE43"/>
  <c r="H28"/>
  <c r="I28"/>
  <c r="E32"/>
  <c r="P32" s="1"/>
  <c r="F30"/>
  <c r="Q30" s="1"/>
  <c r="G29"/>
  <c r="AA195" l="1"/>
  <c r="AB196"/>
  <c r="AA67"/>
  <c r="AB68"/>
  <c r="AA30"/>
  <c r="AB31"/>
  <c r="N30"/>
  <c r="M29"/>
  <c r="L28"/>
  <c r="Z28"/>
  <c r="K28"/>
  <c r="J28"/>
  <c r="Y29" s="1"/>
  <c r="BK26"/>
  <c r="BK27" s="1"/>
  <c r="BH26"/>
  <c r="BH27" s="1"/>
  <c r="AV27"/>
  <c r="AD42"/>
  <c r="AT41"/>
  <c r="BI41" s="1"/>
  <c r="AU43"/>
  <c r="BJ43" s="1"/>
  <c r="AE44"/>
  <c r="H29"/>
  <c r="I29"/>
  <c r="E33"/>
  <c r="P33" s="1"/>
  <c r="F31"/>
  <c r="Q31" s="1"/>
  <c r="G30"/>
  <c r="AA196" l="1"/>
  <c r="AB197"/>
  <c r="AA68"/>
  <c r="AB69"/>
  <c r="AA31"/>
  <c r="AB32"/>
  <c r="N31"/>
  <c r="M30"/>
  <c r="K29"/>
  <c r="Z29"/>
  <c r="AS29" s="1"/>
  <c r="AV29" s="1"/>
  <c r="AS28"/>
  <c r="AV28" s="1"/>
  <c r="L29"/>
  <c r="AT42"/>
  <c r="BI42" s="1"/>
  <c r="AD43"/>
  <c r="J29"/>
  <c r="AU44"/>
  <c r="BJ44" s="1"/>
  <c r="AE45"/>
  <c r="H30"/>
  <c r="I30"/>
  <c r="E34"/>
  <c r="P34" s="1"/>
  <c r="F32"/>
  <c r="Q32" s="1"/>
  <c r="G31"/>
  <c r="AA197" l="1"/>
  <c r="AB198"/>
  <c r="AA69"/>
  <c r="AB70"/>
  <c r="AA32"/>
  <c r="AB33"/>
  <c r="M31"/>
  <c r="N32"/>
  <c r="Z30"/>
  <c r="AS30" s="1"/>
  <c r="AV30" s="1"/>
  <c r="BK28"/>
  <c r="BK29" s="1"/>
  <c r="BH28"/>
  <c r="BH29" s="1"/>
  <c r="L30"/>
  <c r="AD44"/>
  <c r="AT43"/>
  <c r="BI43" s="1"/>
  <c r="AU45"/>
  <c r="BJ45" s="1"/>
  <c r="AE46"/>
  <c r="K30"/>
  <c r="Y30"/>
  <c r="H31"/>
  <c r="J30"/>
  <c r="I31"/>
  <c r="E35"/>
  <c r="P35" s="1"/>
  <c r="F33"/>
  <c r="Q33" s="1"/>
  <c r="G32"/>
  <c r="AA198" l="1"/>
  <c r="AB199"/>
  <c r="AA70"/>
  <c r="AB71"/>
  <c r="AA71" s="1"/>
  <c r="AA33"/>
  <c r="AB34"/>
  <c r="N33"/>
  <c r="M32"/>
  <c r="Z31"/>
  <c r="AS31" s="1"/>
  <c r="AV31" s="1"/>
  <c r="BK30"/>
  <c r="BH30"/>
  <c r="AT44"/>
  <c r="BI44" s="1"/>
  <c r="AD45"/>
  <c r="AU46"/>
  <c r="BJ46" s="1"/>
  <c r="AE47"/>
  <c r="AI47" s="1"/>
  <c r="K31"/>
  <c r="Y31"/>
  <c r="H32"/>
  <c r="J31"/>
  <c r="L31"/>
  <c r="I32"/>
  <c r="E36"/>
  <c r="P36" s="1"/>
  <c r="F34"/>
  <c r="Q34" s="1"/>
  <c r="G33"/>
  <c r="AA199" l="1"/>
  <c r="AB200"/>
  <c r="AC72"/>
  <c r="AC73" s="1"/>
  <c r="AC74" s="1"/>
  <c r="AC75" s="1"/>
  <c r="AC76" s="1"/>
  <c r="AC77" s="1"/>
  <c r="AC78" s="1"/>
  <c r="AC79" s="1"/>
  <c r="AC80" s="1"/>
  <c r="AC81" s="1"/>
  <c r="AC82" s="1"/>
  <c r="AC83" s="1"/>
  <c r="AB72"/>
  <c r="AA34"/>
  <c r="AB35"/>
  <c r="AA35" s="1"/>
  <c r="M33"/>
  <c r="N34"/>
  <c r="Z32"/>
  <c r="AS32" s="1"/>
  <c r="AV32" s="1"/>
  <c r="BK31"/>
  <c r="BH31"/>
  <c r="AT45"/>
  <c r="BI45" s="1"/>
  <c r="AD46"/>
  <c r="K32"/>
  <c r="Y32"/>
  <c r="AU47"/>
  <c r="BJ47" s="1"/>
  <c r="AE48"/>
  <c r="L32"/>
  <c r="H33"/>
  <c r="J32"/>
  <c r="I33"/>
  <c r="F35"/>
  <c r="Q35" s="1"/>
  <c r="G34"/>
  <c r="E37"/>
  <c r="P37" s="1"/>
  <c r="AB201" l="1"/>
  <c r="AA200"/>
  <c r="AA72"/>
  <c r="AB73"/>
  <c r="AC36"/>
  <c r="AC37" s="1"/>
  <c r="AC38" s="1"/>
  <c r="AC39" s="1"/>
  <c r="AC40" s="1"/>
  <c r="AC41" s="1"/>
  <c r="AC42" s="1"/>
  <c r="AC43" s="1"/>
  <c r="AC44" s="1"/>
  <c r="AB36"/>
  <c r="M34"/>
  <c r="N35"/>
  <c r="M35" s="1"/>
  <c r="Z33"/>
  <c r="AS33" s="1"/>
  <c r="AV33" s="1"/>
  <c r="BK32"/>
  <c r="BH32"/>
  <c r="AD47"/>
  <c r="AH47" s="1"/>
  <c r="AT46"/>
  <c r="BI46" s="1"/>
  <c r="AU48"/>
  <c r="BJ48" s="1"/>
  <c r="AE49"/>
  <c r="K33"/>
  <c r="Y33"/>
  <c r="H34"/>
  <c r="L33"/>
  <c r="I34"/>
  <c r="J33"/>
  <c r="E38"/>
  <c r="P38" s="1"/>
  <c r="F36"/>
  <c r="Q36" s="1"/>
  <c r="G35"/>
  <c r="AA201" l="1"/>
  <c r="AB202"/>
  <c r="AA73"/>
  <c r="AB74"/>
  <c r="AA36"/>
  <c r="AB37"/>
  <c r="O36"/>
  <c r="O37" s="1"/>
  <c r="O38" s="1"/>
  <c r="O39" s="1"/>
  <c r="O40" s="1"/>
  <c r="O41" s="1"/>
  <c r="O42" s="1"/>
  <c r="O43" s="1"/>
  <c r="O44" s="1"/>
  <c r="O45" s="1"/>
  <c r="O46" s="1"/>
  <c r="O47" s="1"/>
  <c r="N36"/>
  <c r="Z34"/>
  <c r="AS34" s="1"/>
  <c r="AV34" s="1"/>
  <c r="BK33"/>
  <c r="BH33"/>
  <c r="AT47"/>
  <c r="BI47" s="1"/>
  <c r="AD48"/>
  <c r="K34"/>
  <c r="Y34"/>
  <c r="AU49"/>
  <c r="BJ49" s="1"/>
  <c r="AE50"/>
  <c r="H35"/>
  <c r="J34"/>
  <c r="L34"/>
  <c r="I35"/>
  <c r="F37"/>
  <c r="Q37" s="1"/>
  <c r="G36"/>
  <c r="E39"/>
  <c r="P39" s="1"/>
  <c r="AA202" l="1"/>
  <c r="AB203"/>
  <c r="AA203" s="1"/>
  <c r="AA74"/>
  <c r="AB75"/>
  <c r="AA37"/>
  <c r="AB38"/>
  <c r="M36"/>
  <c r="N37"/>
  <c r="BK34"/>
  <c r="BH34"/>
  <c r="AT48"/>
  <c r="BI48" s="1"/>
  <c r="AD49"/>
  <c r="K35"/>
  <c r="Y35"/>
  <c r="AU50"/>
  <c r="BJ50" s="1"/>
  <c r="AE51"/>
  <c r="Z35"/>
  <c r="AG35" s="1"/>
  <c r="H36"/>
  <c r="L35"/>
  <c r="I36"/>
  <c r="J35"/>
  <c r="Y36" s="1"/>
  <c r="F38"/>
  <c r="Q38" s="1"/>
  <c r="G37"/>
  <c r="E40"/>
  <c r="P40" s="1"/>
  <c r="AC204" l="1"/>
  <c r="AC205" s="1"/>
  <c r="AC206" s="1"/>
  <c r="AC207" s="1"/>
  <c r="AC208" s="1"/>
  <c r="AC209" s="1"/>
  <c r="AC210" s="1"/>
  <c r="AC211" s="1"/>
  <c r="AC212" s="1"/>
  <c r="AC213" s="1"/>
  <c r="AC214" s="1"/>
  <c r="AC215" s="1"/>
  <c r="AB204"/>
  <c r="AA75"/>
  <c r="AB76"/>
  <c r="AA38"/>
  <c r="AB39"/>
  <c r="N38"/>
  <c r="M37"/>
  <c r="BI49"/>
  <c r="I37"/>
  <c r="AT49"/>
  <c r="AD50"/>
  <c r="AU51"/>
  <c r="BJ51" s="1"/>
  <c r="AE52"/>
  <c r="Z36"/>
  <c r="AS35"/>
  <c r="AV35" s="1"/>
  <c r="J36"/>
  <c r="L36"/>
  <c r="K36"/>
  <c r="H37"/>
  <c r="F39"/>
  <c r="Q39" s="1"/>
  <c r="G38"/>
  <c r="E41"/>
  <c r="P41" s="1"/>
  <c r="AA204" l="1"/>
  <c r="AB205"/>
  <c r="AA76"/>
  <c r="AB77"/>
  <c r="AA39"/>
  <c r="AB40"/>
  <c r="N39"/>
  <c r="M38"/>
  <c r="BI50"/>
  <c r="J37"/>
  <c r="Y38" s="1"/>
  <c r="BH35"/>
  <c r="I38"/>
  <c r="BK35"/>
  <c r="AT50"/>
  <c r="AD51"/>
  <c r="AU52"/>
  <c r="BJ52" s="1"/>
  <c r="AE53"/>
  <c r="K37"/>
  <c r="Y37"/>
  <c r="Z37"/>
  <c r="AS36"/>
  <c r="AV36" s="1"/>
  <c r="L37"/>
  <c r="L38" s="1"/>
  <c r="H38"/>
  <c r="F40"/>
  <c r="Q40" s="1"/>
  <c r="G39"/>
  <c r="E42"/>
  <c r="P42" s="1"/>
  <c r="AA205" l="1"/>
  <c r="AB206"/>
  <c r="AA77"/>
  <c r="AB78"/>
  <c r="AB41"/>
  <c r="AA40"/>
  <c r="N40"/>
  <c r="M39"/>
  <c r="I39"/>
  <c r="K38"/>
  <c r="BK36"/>
  <c r="BH36"/>
  <c r="AT51"/>
  <c r="BI51" s="1"/>
  <c r="AD52"/>
  <c r="Z38"/>
  <c r="AS37"/>
  <c r="AV37" s="1"/>
  <c r="AU53"/>
  <c r="BJ53" s="1"/>
  <c r="AE54"/>
  <c r="H39"/>
  <c r="J38"/>
  <c r="F41"/>
  <c r="Q41" s="1"/>
  <c r="G40"/>
  <c r="E43"/>
  <c r="P43" s="1"/>
  <c r="AA206" l="1"/>
  <c r="AB207"/>
  <c r="AA78"/>
  <c r="AB79"/>
  <c r="AA41"/>
  <c r="AB42"/>
  <c r="N41"/>
  <c r="M40"/>
  <c r="J39"/>
  <c r="Y40" s="1"/>
  <c r="I40"/>
  <c r="BK37"/>
  <c r="BH37"/>
  <c r="AT52"/>
  <c r="BI52" s="1"/>
  <c r="AD53"/>
  <c r="K39"/>
  <c r="Y39"/>
  <c r="AU54"/>
  <c r="BJ54" s="1"/>
  <c r="AE55"/>
  <c r="Z39"/>
  <c r="AS38"/>
  <c r="AV38" s="1"/>
  <c r="L39"/>
  <c r="H40"/>
  <c r="J40" s="1"/>
  <c r="F42"/>
  <c r="Q42" s="1"/>
  <c r="G41"/>
  <c r="I41" s="1"/>
  <c r="E44"/>
  <c r="AB208" l="1"/>
  <c r="AA207"/>
  <c r="AA79"/>
  <c r="AB80"/>
  <c r="AA42"/>
  <c r="AB43"/>
  <c r="P44"/>
  <c r="CE5"/>
  <c r="N42"/>
  <c r="M41"/>
  <c r="K40"/>
  <c r="L40"/>
  <c r="L41" s="1"/>
  <c r="BK38"/>
  <c r="BH38"/>
  <c r="AT53"/>
  <c r="BI53" s="1"/>
  <c r="AD54"/>
  <c r="Z40"/>
  <c r="AS39"/>
  <c r="AV39" s="1"/>
  <c r="K41"/>
  <c r="Y41"/>
  <c r="AU55"/>
  <c r="BJ55" s="1"/>
  <c r="AE56"/>
  <c r="H41"/>
  <c r="F43"/>
  <c r="Q43" s="1"/>
  <c r="G42"/>
  <c r="I42" s="1"/>
  <c r="E45"/>
  <c r="P45" s="1"/>
  <c r="AA208" l="1"/>
  <c r="AB209"/>
  <c r="AA80"/>
  <c r="AB81"/>
  <c r="AA43"/>
  <c r="AB44"/>
  <c r="AA44" s="1"/>
  <c r="CD6"/>
  <c r="CH5"/>
  <c r="M42"/>
  <c r="N43"/>
  <c r="BK39"/>
  <c r="BH39"/>
  <c r="AT54"/>
  <c r="BI54" s="1"/>
  <c r="AD55"/>
  <c r="AU56"/>
  <c r="BJ56" s="1"/>
  <c r="AE57"/>
  <c r="Z41"/>
  <c r="AS40"/>
  <c r="AV40" s="1"/>
  <c r="H42"/>
  <c r="J42" s="1"/>
  <c r="Y43" s="1"/>
  <c r="J41"/>
  <c r="F44"/>
  <c r="G43"/>
  <c r="I43" s="1"/>
  <c r="E46"/>
  <c r="P46" s="1"/>
  <c r="AB210" l="1"/>
  <c r="AA209"/>
  <c r="AA81"/>
  <c r="AB82"/>
  <c r="Q44"/>
  <c r="CG5"/>
  <c r="N44"/>
  <c r="M43"/>
  <c r="BH40"/>
  <c r="BK40"/>
  <c r="AT55"/>
  <c r="BI55" s="1"/>
  <c r="AD56"/>
  <c r="AU57"/>
  <c r="BJ57" s="1"/>
  <c r="AE58"/>
  <c r="Z42"/>
  <c r="AS41"/>
  <c r="AV41" s="1"/>
  <c r="L42"/>
  <c r="L43" s="1"/>
  <c r="Y42"/>
  <c r="K42"/>
  <c r="H43"/>
  <c r="J43" s="1"/>
  <c r="Y44" s="1"/>
  <c r="K43"/>
  <c r="F45"/>
  <c r="Q45" s="1"/>
  <c r="G44"/>
  <c r="I44" s="1"/>
  <c r="E47"/>
  <c r="P47" s="1"/>
  <c r="AA210" l="1"/>
  <c r="AB211"/>
  <c r="AA82"/>
  <c r="AB83"/>
  <c r="AA83" s="1"/>
  <c r="CF6"/>
  <c r="CI5"/>
  <c r="N45"/>
  <c r="M44"/>
  <c r="BI56"/>
  <c r="BK41"/>
  <c r="BH41"/>
  <c r="AT56"/>
  <c r="AD57"/>
  <c r="AU58"/>
  <c r="BJ58" s="1"/>
  <c r="AE59"/>
  <c r="AI59" s="1"/>
  <c r="Z43"/>
  <c r="AS42"/>
  <c r="AV42" s="1"/>
  <c r="H44"/>
  <c r="J44" s="1"/>
  <c r="L44"/>
  <c r="K44"/>
  <c r="F46"/>
  <c r="Q46" s="1"/>
  <c r="G45"/>
  <c r="I45" s="1"/>
  <c r="E48"/>
  <c r="P48" s="1"/>
  <c r="AA211" l="1"/>
  <c r="AB212"/>
  <c r="AC84"/>
  <c r="AC85" s="1"/>
  <c r="AC86" s="1"/>
  <c r="AC87" s="1"/>
  <c r="AC88" s="1"/>
  <c r="AC89" s="1"/>
  <c r="AC90" s="1"/>
  <c r="AC91" s="1"/>
  <c r="AC92" s="1"/>
  <c r="AC93" s="1"/>
  <c r="AC94" s="1"/>
  <c r="AC95" s="1"/>
  <c r="AB84"/>
  <c r="N46"/>
  <c r="M45"/>
  <c r="BH42"/>
  <c r="BK42"/>
  <c r="AT57"/>
  <c r="BI57" s="1"/>
  <c r="AD58"/>
  <c r="K45"/>
  <c r="Y45"/>
  <c r="AU59"/>
  <c r="BJ59" s="1"/>
  <c r="AE60"/>
  <c r="Z44"/>
  <c r="AS43"/>
  <c r="AV43" s="1"/>
  <c r="H45"/>
  <c r="L45"/>
  <c r="F47"/>
  <c r="Q47" s="1"/>
  <c r="G46"/>
  <c r="I46" s="1"/>
  <c r="E49"/>
  <c r="P49" s="1"/>
  <c r="AA212" l="1"/>
  <c r="AB213"/>
  <c r="AA84"/>
  <c r="AB85"/>
  <c r="M46"/>
  <c r="N47"/>
  <c r="M47" s="1"/>
  <c r="BH43"/>
  <c r="BK43"/>
  <c r="AT58"/>
  <c r="BI58" s="1"/>
  <c r="AD59"/>
  <c r="AH59" s="1"/>
  <c r="Z45"/>
  <c r="AS44"/>
  <c r="AV44" s="1"/>
  <c r="AU60"/>
  <c r="BJ60" s="1"/>
  <c r="AE61"/>
  <c r="H46"/>
  <c r="J46" s="1"/>
  <c r="Y47" s="1"/>
  <c r="J45"/>
  <c r="F48"/>
  <c r="Q48" s="1"/>
  <c r="G47"/>
  <c r="I47" s="1"/>
  <c r="E50"/>
  <c r="P50" s="1"/>
  <c r="AA213" l="1"/>
  <c r="AB214"/>
  <c r="AA85"/>
  <c r="AB86"/>
  <c r="N48"/>
  <c r="O48"/>
  <c r="O49" s="1"/>
  <c r="O50" s="1"/>
  <c r="O51" s="1"/>
  <c r="O52" s="1"/>
  <c r="O53" s="1"/>
  <c r="O54" s="1"/>
  <c r="O55" s="1"/>
  <c r="O56" s="1"/>
  <c r="O57" s="1"/>
  <c r="O58" s="1"/>
  <c r="O59" s="1"/>
  <c r="BH44"/>
  <c r="BK44"/>
  <c r="AT59"/>
  <c r="BI59" s="1"/>
  <c r="AD60"/>
  <c r="Z46"/>
  <c r="AS45"/>
  <c r="AV45" s="1"/>
  <c r="L46"/>
  <c r="L47" s="1"/>
  <c r="Y46"/>
  <c r="AU61"/>
  <c r="BJ61" s="1"/>
  <c r="AE62"/>
  <c r="K46"/>
  <c r="H47"/>
  <c r="J47" s="1"/>
  <c r="Y48" s="1"/>
  <c r="K47"/>
  <c r="F49"/>
  <c r="Q49" s="1"/>
  <c r="G48"/>
  <c r="I48" s="1"/>
  <c r="E51"/>
  <c r="P51" s="1"/>
  <c r="AA214" l="1"/>
  <c r="AB215"/>
  <c r="AA215" s="1"/>
  <c r="AA86"/>
  <c r="AB87"/>
  <c r="N49"/>
  <c r="M48"/>
  <c r="BK45"/>
  <c r="BH45"/>
  <c r="AT60"/>
  <c r="BI60" s="1"/>
  <c r="AD61"/>
  <c r="AU62"/>
  <c r="BJ62" s="1"/>
  <c r="AE63"/>
  <c r="Z47"/>
  <c r="AG47" s="1"/>
  <c r="AS46"/>
  <c r="AV46" s="1"/>
  <c r="H48"/>
  <c r="J48" s="1"/>
  <c r="L48"/>
  <c r="K48"/>
  <c r="E52"/>
  <c r="P52" s="1"/>
  <c r="F50"/>
  <c r="Q50" s="1"/>
  <c r="G49"/>
  <c r="I49" s="1"/>
  <c r="AC216" l="1"/>
  <c r="AC217" s="1"/>
  <c r="AC218" s="1"/>
  <c r="AC219" s="1"/>
  <c r="AC220" s="1"/>
  <c r="AC221" s="1"/>
  <c r="AC222" s="1"/>
  <c r="AC223" s="1"/>
  <c r="AC224" s="1"/>
  <c r="AC225" s="1"/>
  <c r="AC226" s="1"/>
  <c r="AC227" s="1"/>
  <c r="AB216"/>
  <c r="AA87"/>
  <c r="AB88"/>
  <c r="N50"/>
  <c r="M49"/>
  <c r="BK46"/>
  <c r="BH46"/>
  <c r="AT61"/>
  <c r="BI61" s="1"/>
  <c r="AD62"/>
  <c r="AU63"/>
  <c r="BJ63" s="1"/>
  <c r="AE64"/>
  <c r="K49"/>
  <c r="Y49"/>
  <c r="Z48"/>
  <c r="AS47"/>
  <c r="AV47" s="1"/>
  <c r="H49"/>
  <c r="H50" s="1"/>
  <c r="L49"/>
  <c r="E53"/>
  <c r="P53" s="1"/>
  <c r="F51"/>
  <c r="Q51" s="1"/>
  <c r="G50"/>
  <c r="I50" s="1"/>
  <c r="AB217" l="1"/>
  <c r="AA216"/>
  <c r="AA88"/>
  <c r="AB89"/>
  <c r="N51"/>
  <c r="M50"/>
  <c r="BH47"/>
  <c r="BK47"/>
  <c r="AT62"/>
  <c r="BI62" s="1"/>
  <c r="AD63"/>
  <c r="Z49"/>
  <c r="AS48"/>
  <c r="AV48" s="1"/>
  <c r="AU64"/>
  <c r="BJ64" s="1"/>
  <c r="AE65"/>
  <c r="J49"/>
  <c r="J50"/>
  <c r="E54"/>
  <c r="P54" s="1"/>
  <c r="F52"/>
  <c r="Q52" s="1"/>
  <c r="G51"/>
  <c r="I51" s="1"/>
  <c r="AA217" l="1"/>
  <c r="AB218"/>
  <c r="AA89"/>
  <c r="AB90"/>
  <c r="N52"/>
  <c r="M51"/>
  <c r="BH48"/>
  <c r="BK48"/>
  <c r="AT63"/>
  <c r="BI63" s="1"/>
  <c r="AD64"/>
  <c r="Z50"/>
  <c r="AS49"/>
  <c r="AV49" s="1"/>
  <c r="K50"/>
  <c r="Y50"/>
  <c r="K51"/>
  <c r="Y51"/>
  <c r="AU65"/>
  <c r="BJ65" s="1"/>
  <c r="AE66"/>
  <c r="L50"/>
  <c r="L51" s="1"/>
  <c r="H51"/>
  <c r="E55"/>
  <c r="P55" s="1"/>
  <c r="F53"/>
  <c r="Q53" s="1"/>
  <c r="G52"/>
  <c r="I52" s="1"/>
  <c r="AA218" l="1"/>
  <c r="AB219"/>
  <c r="AA90"/>
  <c r="AB91"/>
  <c r="M52"/>
  <c r="N53"/>
  <c r="BH49"/>
  <c r="BK49"/>
  <c r="AT64"/>
  <c r="BI64" s="1"/>
  <c r="AD65"/>
  <c r="Z51"/>
  <c r="AS50"/>
  <c r="AV50" s="1"/>
  <c r="AU66"/>
  <c r="BJ66" s="1"/>
  <c r="AE67"/>
  <c r="H52"/>
  <c r="J52" s="1"/>
  <c r="Y53" s="1"/>
  <c r="J51"/>
  <c r="E56"/>
  <c r="P56" s="1"/>
  <c r="F54"/>
  <c r="Q54" s="1"/>
  <c r="G53"/>
  <c r="AA219" l="1"/>
  <c r="AB220"/>
  <c r="AA91"/>
  <c r="AB92"/>
  <c r="M53"/>
  <c r="N54"/>
  <c r="BI65"/>
  <c r="BK50"/>
  <c r="BH50"/>
  <c r="AT65"/>
  <c r="AD66"/>
  <c r="Z52"/>
  <c r="AS51"/>
  <c r="AV51" s="1"/>
  <c r="K52"/>
  <c r="Y52"/>
  <c r="AU67"/>
  <c r="BJ67" s="1"/>
  <c r="AE68"/>
  <c r="L52"/>
  <c r="L53" s="1"/>
  <c r="H53"/>
  <c r="K53"/>
  <c r="I53"/>
  <c r="E57"/>
  <c r="P57" s="1"/>
  <c r="F55"/>
  <c r="Q55" s="1"/>
  <c r="G54"/>
  <c r="AA220" l="1"/>
  <c r="AB221"/>
  <c r="AA92"/>
  <c r="AB93"/>
  <c r="N55"/>
  <c r="M54"/>
  <c r="BI66"/>
  <c r="BK51"/>
  <c r="BH51"/>
  <c r="AT66"/>
  <c r="AD67"/>
  <c r="Z53"/>
  <c r="AS52"/>
  <c r="AV52" s="1"/>
  <c r="AE69"/>
  <c r="AU68"/>
  <c r="BJ68" s="1"/>
  <c r="J53"/>
  <c r="L54" s="1"/>
  <c r="H54"/>
  <c r="I54"/>
  <c r="E58"/>
  <c r="P58" s="1"/>
  <c r="F56"/>
  <c r="Q56" s="1"/>
  <c r="G55"/>
  <c r="AA221" l="1"/>
  <c r="AB222"/>
  <c r="AA93"/>
  <c r="AB94"/>
  <c r="M55"/>
  <c r="N56"/>
  <c r="BI67"/>
  <c r="BK52"/>
  <c r="BH52"/>
  <c r="AT67"/>
  <c r="AD68"/>
  <c r="Z54"/>
  <c r="AS53"/>
  <c r="AV53" s="1"/>
  <c r="K54"/>
  <c r="Y54"/>
  <c r="AE70"/>
  <c r="AU69"/>
  <c r="BJ69" s="1"/>
  <c r="H55"/>
  <c r="J54"/>
  <c r="I55"/>
  <c r="F57"/>
  <c r="Q57" s="1"/>
  <c r="G56"/>
  <c r="E59"/>
  <c r="P59" s="1"/>
  <c r="AA222" l="1"/>
  <c r="AB223"/>
  <c r="AA94"/>
  <c r="AB95"/>
  <c r="AA95" s="1"/>
  <c r="M56"/>
  <c r="N57"/>
  <c r="BI68"/>
  <c r="BK53"/>
  <c r="BH53"/>
  <c r="AT68"/>
  <c r="AD69"/>
  <c r="AE71"/>
  <c r="AI71" s="1"/>
  <c r="AU70"/>
  <c r="BJ70" s="1"/>
  <c r="Z55"/>
  <c r="AS54"/>
  <c r="AV54" s="1"/>
  <c r="K55"/>
  <c r="Y55"/>
  <c r="H56"/>
  <c r="I56"/>
  <c r="L55"/>
  <c r="J55"/>
  <c r="Y56" s="1"/>
  <c r="F58"/>
  <c r="Q58" s="1"/>
  <c r="G57"/>
  <c r="E60"/>
  <c r="P60" s="1"/>
  <c r="AB224" l="1"/>
  <c r="AA223"/>
  <c r="AC96"/>
  <c r="AC97" s="1"/>
  <c r="AC98" s="1"/>
  <c r="AC99" s="1"/>
  <c r="AC100" s="1"/>
  <c r="AC101" s="1"/>
  <c r="AC102" s="1"/>
  <c r="AC103" s="1"/>
  <c r="AC104" s="1"/>
  <c r="AC105" s="1"/>
  <c r="AC106" s="1"/>
  <c r="AC107" s="1"/>
  <c r="AB96"/>
  <c r="M57"/>
  <c r="N58"/>
  <c r="BI69"/>
  <c r="BH54"/>
  <c r="BK54"/>
  <c r="J56"/>
  <c r="Y57" s="1"/>
  <c r="AT69"/>
  <c r="AD70"/>
  <c r="AE72"/>
  <c r="AZ72" s="1"/>
  <c r="BP72" s="1"/>
  <c r="AU71"/>
  <c r="BJ71" s="1"/>
  <c r="Z56"/>
  <c r="AS55"/>
  <c r="AV55" s="1"/>
  <c r="I57"/>
  <c r="L56"/>
  <c r="K56"/>
  <c r="H57"/>
  <c r="E61"/>
  <c r="P61" s="1"/>
  <c r="F59"/>
  <c r="Q59" s="1"/>
  <c r="G58"/>
  <c r="AA224" l="1"/>
  <c r="AB225"/>
  <c r="AA96"/>
  <c r="AB97"/>
  <c r="M58"/>
  <c r="N59"/>
  <c r="M59" s="1"/>
  <c r="L57"/>
  <c r="J57"/>
  <c r="Y58" s="1"/>
  <c r="BK55"/>
  <c r="BH55"/>
  <c r="K57"/>
  <c r="AT70"/>
  <c r="BI70" s="1"/>
  <c r="AD71"/>
  <c r="AH71" s="1"/>
  <c r="Z57"/>
  <c r="AS56"/>
  <c r="AV56" s="1"/>
  <c r="AE73"/>
  <c r="AZ73" s="1"/>
  <c r="BP73" s="1"/>
  <c r="AU72"/>
  <c r="BJ72" s="1"/>
  <c r="I58"/>
  <c r="H58"/>
  <c r="E62"/>
  <c r="P62" s="1"/>
  <c r="F60"/>
  <c r="Q60" s="1"/>
  <c r="G59"/>
  <c r="AB226" l="1"/>
  <c r="AA225"/>
  <c r="AA97"/>
  <c r="AB98"/>
  <c r="O60"/>
  <c r="O61" s="1"/>
  <c r="O62" s="1"/>
  <c r="O63" s="1"/>
  <c r="O64" s="1"/>
  <c r="O65" s="1"/>
  <c r="O66" s="1"/>
  <c r="O67" s="1"/>
  <c r="O68" s="1"/>
  <c r="O69" s="1"/>
  <c r="O70" s="1"/>
  <c r="O71" s="1"/>
  <c r="N60"/>
  <c r="BK56"/>
  <c r="L58"/>
  <c r="K58"/>
  <c r="BH56"/>
  <c r="I59"/>
  <c r="H59"/>
  <c r="AT71"/>
  <c r="BI71" s="1"/>
  <c r="AD72"/>
  <c r="AY72" s="1"/>
  <c r="BO72" s="1"/>
  <c r="Z58"/>
  <c r="AS57"/>
  <c r="AV57" s="1"/>
  <c r="AE74"/>
  <c r="AZ74" s="1"/>
  <c r="BP74" s="1"/>
  <c r="AU73"/>
  <c r="BJ73" s="1"/>
  <c r="J58"/>
  <c r="E63"/>
  <c r="P63" s="1"/>
  <c r="F61"/>
  <c r="Q61" s="1"/>
  <c r="G60"/>
  <c r="AA226" l="1"/>
  <c r="AB227"/>
  <c r="AA227" s="1"/>
  <c r="AA98"/>
  <c r="AB99"/>
  <c r="M60"/>
  <c r="N61"/>
  <c r="I60"/>
  <c r="BK57"/>
  <c r="BH57"/>
  <c r="J59"/>
  <c r="Y60" s="1"/>
  <c r="AT72"/>
  <c r="BI72" s="1"/>
  <c r="AD73"/>
  <c r="AY73" s="1"/>
  <c r="BO73" s="1"/>
  <c r="AU74"/>
  <c r="BJ74" s="1"/>
  <c r="AE75"/>
  <c r="AZ75" s="1"/>
  <c r="BP75" s="1"/>
  <c r="Z59"/>
  <c r="AG59" s="1"/>
  <c r="AS58"/>
  <c r="AV58" s="1"/>
  <c r="K59"/>
  <c r="Y59"/>
  <c r="L59"/>
  <c r="H60"/>
  <c r="E64"/>
  <c r="P64" s="1"/>
  <c r="F62"/>
  <c r="Q62" s="1"/>
  <c r="G61"/>
  <c r="I61" s="1"/>
  <c r="AC228" l="1"/>
  <c r="AC229" s="1"/>
  <c r="AC230" s="1"/>
  <c r="AC231" s="1"/>
  <c r="AC232" s="1"/>
  <c r="AC233" s="1"/>
  <c r="AC234" s="1"/>
  <c r="AC235" s="1"/>
  <c r="AC236" s="1"/>
  <c r="AC237" s="1"/>
  <c r="AC238" s="1"/>
  <c r="AC239" s="1"/>
  <c r="AB228"/>
  <c r="AA99"/>
  <c r="AB100"/>
  <c r="M61"/>
  <c r="N62"/>
  <c r="BO74"/>
  <c r="L60"/>
  <c r="K60"/>
  <c r="BK58"/>
  <c r="BH58"/>
  <c r="H61"/>
  <c r="J61" s="1"/>
  <c r="Y62" s="1"/>
  <c r="AT73"/>
  <c r="BI73" s="1"/>
  <c r="AD74"/>
  <c r="AY74" s="1"/>
  <c r="AU75"/>
  <c r="BJ75" s="1"/>
  <c r="AE76"/>
  <c r="AZ76" s="1"/>
  <c r="BP76" s="1"/>
  <c r="Z60"/>
  <c r="AS59"/>
  <c r="AV59" s="1"/>
  <c r="J60"/>
  <c r="E65"/>
  <c r="P65" s="1"/>
  <c r="F63"/>
  <c r="Q63" s="1"/>
  <c r="G62"/>
  <c r="I62" s="1"/>
  <c r="AA228" l="1"/>
  <c r="AB229"/>
  <c r="AA100"/>
  <c r="AB101"/>
  <c r="M62"/>
  <c r="N63"/>
  <c r="BI74"/>
  <c r="BK59"/>
  <c r="BH59"/>
  <c r="AT74"/>
  <c r="AD75"/>
  <c r="AY75" s="1"/>
  <c r="BO75" s="1"/>
  <c r="Z61"/>
  <c r="AS60"/>
  <c r="AV60" s="1"/>
  <c r="AU76"/>
  <c r="BJ76" s="1"/>
  <c r="AE77"/>
  <c r="AZ77" s="1"/>
  <c r="BP77" s="1"/>
  <c r="K61"/>
  <c r="Y61"/>
  <c r="L61"/>
  <c r="L62" s="1"/>
  <c r="H62"/>
  <c r="J62" s="1"/>
  <c r="K62"/>
  <c r="E66"/>
  <c r="P66" s="1"/>
  <c r="F64"/>
  <c r="Q64" s="1"/>
  <c r="G63"/>
  <c r="I63" s="1"/>
  <c r="AA229" l="1"/>
  <c r="AB230"/>
  <c r="AA101"/>
  <c r="AB102"/>
  <c r="M63"/>
  <c r="N64"/>
  <c r="BK60"/>
  <c r="BH60"/>
  <c r="AT75"/>
  <c r="BI75" s="1"/>
  <c r="AD76"/>
  <c r="AY76" s="1"/>
  <c r="BO76" s="1"/>
  <c r="K63"/>
  <c r="Y63"/>
  <c r="Z62"/>
  <c r="AS61"/>
  <c r="AV61" s="1"/>
  <c r="AU77"/>
  <c r="BJ77" s="1"/>
  <c r="AE78"/>
  <c r="AZ78" s="1"/>
  <c r="BP78" s="1"/>
  <c r="L63"/>
  <c r="H63"/>
  <c r="E67"/>
  <c r="P67" s="1"/>
  <c r="F65"/>
  <c r="Q65" s="1"/>
  <c r="G64"/>
  <c r="I64" s="1"/>
  <c r="AA230" l="1"/>
  <c r="AB231"/>
  <c r="AA102"/>
  <c r="AB103"/>
  <c r="M64"/>
  <c r="N65"/>
  <c r="BI76"/>
  <c r="BH61"/>
  <c r="BK61"/>
  <c r="AT76"/>
  <c r="AD77"/>
  <c r="AY77" s="1"/>
  <c r="BO77" s="1"/>
  <c r="AU78"/>
  <c r="BJ78" s="1"/>
  <c r="AE79"/>
  <c r="AZ79" s="1"/>
  <c r="BP79" s="1"/>
  <c r="Z63"/>
  <c r="AS62"/>
  <c r="AV62" s="1"/>
  <c r="H64"/>
  <c r="J64" s="1"/>
  <c r="Y65" s="1"/>
  <c r="J63"/>
  <c r="E68"/>
  <c r="F66"/>
  <c r="Q66" s="1"/>
  <c r="G65"/>
  <c r="AA231" l="1"/>
  <c r="AB232"/>
  <c r="AA103"/>
  <c r="AB104"/>
  <c r="N66"/>
  <c r="M65"/>
  <c r="P68"/>
  <c r="CE6"/>
  <c r="BK62"/>
  <c r="BH62"/>
  <c r="AT77"/>
  <c r="BI77" s="1"/>
  <c r="AD78"/>
  <c r="AY78" s="1"/>
  <c r="BO78" s="1"/>
  <c r="AU79"/>
  <c r="BJ79" s="1"/>
  <c r="AE80"/>
  <c r="AZ80" s="1"/>
  <c r="BP80" s="1"/>
  <c r="Z64"/>
  <c r="AS63"/>
  <c r="AV63" s="1"/>
  <c r="K64"/>
  <c r="Y64"/>
  <c r="L64"/>
  <c r="L65" s="1"/>
  <c r="H65"/>
  <c r="K65"/>
  <c r="I65"/>
  <c r="E69"/>
  <c r="P69" s="1"/>
  <c r="F67"/>
  <c r="Q67" s="1"/>
  <c r="G66"/>
  <c r="AB233" l="1"/>
  <c r="AA232"/>
  <c r="AA104"/>
  <c r="AB105"/>
  <c r="M66"/>
  <c r="N67"/>
  <c r="CJ6"/>
  <c r="CD7"/>
  <c r="BH63"/>
  <c r="BK63"/>
  <c r="AT78"/>
  <c r="BI78" s="1"/>
  <c r="AD79"/>
  <c r="AY79" s="1"/>
  <c r="BO79" s="1"/>
  <c r="AU80"/>
  <c r="BJ80" s="1"/>
  <c r="AE81"/>
  <c r="AZ81" s="1"/>
  <c r="BP81" s="1"/>
  <c r="Z65"/>
  <c r="AS64"/>
  <c r="AV64" s="1"/>
  <c r="H66"/>
  <c r="J65"/>
  <c r="I66"/>
  <c r="E70"/>
  <c r="P70" s="1"/>
  <c r="F68"/>
  <c r="G67"/>
  <c r="AA233" l="1"/>
  <c r="AB234"/>
  <c r="AA105"/>
  <c r="AB106"/>
  <c r="N68"/>
  <c r="M67"/>
  <c r="Q68"/>
  <c r="CG6"/>
  <c r="BK64"/>
  <c r="BH64"/>
  <c r="AT79"/>
  <c r="BI79" s="1"/>
  <c r="AD80"/>
  <c r="AY80" s="1"/>
  <c r="BO80" s="1"/>
  <c r="AU81"/>
  <c r="BJ81" s="1"/>
  <c r="AE82"/>
  <c r="AZ82" s="1"/>
  <c r="BP82" s="1"/>
  <c r="Z66"/>
  <c r="AS65"/>
  <c r="AV65" s="1"/>
  <c r="K66"/>
  <c r="Y66"/>
  <c r="J66"/>
  <c r="L66"/>
  <c r="H67"/>
  <c r="I67"/>
  <c r="E71"/>
  <c r="P71" s="1"/>
  <c r="F69"/>
  <c r="Q69" s="1"/>
  <c r="G68"/>
  <c r="AA234" l="1"/>
  <c r="AB235"/>
  <c r="AA106"/>
  <c r="AB107"/>
  <c r="AA107" s="1"/>
  <c r="M68"/>
  <c r="N69"/>
  <c r="CF7"/>
  <c r="CK6"/>
  <c r="BI80"/>
  <c r="BH65"/>
  <c r="BK65"/>
  <c r="AT80"/>
  <c r="AD81"/>
  <c r="AY81" s="1"/>
  <c r="BO81" s="1"/>
  <c r="K67"/>
  <c r="Y67"/>
  <c r="AU82"/>
  <c r="BJ82" s="1"/>
  <c r="AE83"/>
  <c r="Z67"/>
  <c r="AS66"/>
  <c r="AV66" s="1"/>
  <c r="J67"/>
  <c r="Y68" s="1"/>
  <c r="L67"/>
  <c r="H68"/>
  <c r="I68"/>
  <c r="E72"/>
  <c r="P72" s="1"/>
  <c r="F70"/>
  <c r="Q70" s="1"/>
  <c r="G69"/>
  <c r="AA235" l="1"/>
  <c r="AB236"/>
  <c r="AC108"/>
  <c r="AC109" s="1"/>
  <c r="AC110" s="1"/>
  <c r="AC111" s="1"/>
  <c r="AC112" s="1"/>
  <c r="AC113" s="1"/>
  <c r="AC114" s="1"/>
  <c r="AC115" s="1"/>
  <c r="AC116" s="1"/>
  <c r="AC117" s="1"/>
  <c r="AC118" s="1"/>
  <c r="AC119" s="1"/>
  <c r="AB108"/>
  <c r="N70"/>
  <c r="M69"/>
  <c r="BO82"/>
  <c r="AZ83"/>
  <c r="BP83" s="1"/>
  <c r="AI83"/>
  <c r="BH66"/>
  <c r="BK66"/>
  <c r="L68"/>
  <c r="AT81"/>
  <c r="BI81" s="1"/>
  <c r="AD82"/>
  <c r="AY82" s="1"/>
  <c r="Z68"/>
  <c r="AS67"/>
  <c r="AV67" s="1"/>
  <c r="AU83"/>
  <c r="BJ83" s="1"/>
  <c r="AE84"/>
  <c r="AZ84" s="1"/>
  <c r="K68"/>
  <c r="H69"/>
  <c r="J68"/>
  <c r="I69"/>
  <c r="E73"/>
  <c r="P73" s="1"/>
  <c r="F71"/>
  <c r="Q71" s="1"/>
  <c r="G70"/>
  <c r="AA236" l="1"/>
  <c r="AB237"/>
  <c r="AA108"/>
  <c r="AB109"/>
  <c r="M70"/>
  <c r="N71"/>
  <c r="M71" s="1"/>
  <c r="BP84"/>
  <c r="BK67"/>
  <c r="BH67"/>
  <c r="AT82"/>
  <c r="BI82" s="1"/>
  <c r="AD83"/>
  <c r="Z69"/>
  <c r="AS68"/>
  <c r="AV68" s="1"/>
  <c r="K69"/>
  <c r="Y69"/>
  <c r="AU84"/>
  <c r="BJ84" s="1"/>
  <c r="AE85"/>
  <c r="AZ85" s="1"/>
  <c r="J69"/>
  <c r="L69"/>
  <c r="H70"/>
  <c r="I70"/>
  <c r="E74"/>
  <c r="P74" s="1"/>
  <c r="F72"/>
  <c r="Q72" s="1"/>
  <c r="G71"/>
  <c r="AA237" l="1"/>
  <c r="AB238"/>
  <c r="AA109"/>
  <c r="AB110"/>
  <c r="N72"/>
  <c r="O72"/>
  <c r="O73" s="1"/>
  <c r="O74" s="1"/>
  <c r="O75" s="1"/>
  <c r="O76" s="1"/>
  <c r="O77" s="1"/>
  <c r="O78" s="1"/>
  <c r="O79" s="1"/>
  <c r="O80" s="1"/>
  <c r="O81" s="1"/>
  <c r="O82" s="1"/>
  <c r="O83" s="1"/>
  <c r="BP85"/>
  <c r="AY83"/>
  <c r="BO83" s="1"/>
  <c r="AH83"/>
  <c r="BH68"/>
  <c r="BK68"/>
  <c r="AT83"/>
  <c r="BI83" s="1"/>
  <c r="AD84"/>
  <c r="AY84" s="1"/>
  <c r="K70"/>
  <c r="Y70"/>
  <c r="Z70"/>
  <c r="AS69"/>
  <c r="AV69" s="1"/>
  <c r="AU85"/>
  <c r="BJ85" s="1"/>
  <c r="AE86"/>
  <c r="AZ86" s="1"/>
  <c r="BP86" s="1"/>
  <c r="J70"/>
  <c r="Y71" s="1"/>
  <c r="L70"/>
  <c r="H71"/>
  <c r="I71"/>
  <c r="E75"/>
  <c r="P75" s="1"/>
  <c r="F73"/>
  <c r="Q73" s="1"/>
  <c r="G72"/>
  <c r="AA238" l="1"/>
  <c r="AB239"/>
  <c r="AA239" s="1"/>
  <c r="AA110"/>
  <c r="AB111"/>
  <c r="N73"/>
  <c r="M72"/>
  <c r="BO84"/>
  <c r="BK69"/>
  <c r="BH69"/>
  <c r="L71"/>
  <c r="AT84"/>
  <c r="BI84" s="1"/>
  <c r="AD85"/>
  <c r="AY85" s="1"/>
  <c r="AU86"/>
  <c r="BJ86" s="1"/>
  <c r="AE87"/>
  <c r="AZ87" s="1"/>
  <c r="BP87" s="1"/>
  <c r="J71"/>
  <c r="Z71"/>
  <c r="AG71" s="1"/>
  <c r="AS70"/>
  <c r="AV70" s="1"/>
  <c r="K71"/>
  <c r="H72"/>
  <c r="I72"/>
  <c r="E76"/>
  <c r="P76" s="1"/>
  <c r="F74"/>
  <c r="Q74" s="1"/>
  <c r="G73"/>
  <c r="AC240" l="1"/>
  <c r="AC241" s="1"/>
  <c r="AC242" s="1"/>
  <c r="AC243" s="1"/>
  <c r="AC244" s="1"/>
  <c r="AC245" s="1"/>
  <c r="AC246" s="1"/>
  <c r="AC247" s="1"/>
  <c r="AC248" s="1"/>
  <c r="AC249" s="1"/>
  <c r="AC250" s="1"/>
  <c r="AC251" s="1"/>
  <c r="AB240"/>
  <c r="AA111"/>
  <c r="AB112"/>
  <c r="N74"/>
  <c r="M73"/>
  <c r="BP88"/>
  <c r="BO85"/>
  <c r="L72"/>
  <c r="BK70"/>
  <c r="BH70"/>
  <c r="AT85"/>
  <c r="BI85" s="1"/>
  <c r="AD86"/>
  <c r="AY86" s="1"/>
  <c r="AU87"/>
  <c r="BJ87" s="1"/>
  <c r="AE88"/>
  <c r="AZ88" s="1"/>
  <c r="K72"/>
  <c r="Y72"/>
  <c r="Z72"/>
  <c r="AX72" s="1"/>
  <c r="AS71"/>
  <c r="AV71" s="1"/>
  <c r="H73"/>
  <c r="J72"/>
  <c r="I73"/>
  <c r="E77"/>
  <c r="P77" s="1"/>
  <c r="F75"/>
  <c r="Q75" s="1"/>
  <c r="G74"/>
  <c r="AA240" l="1"/>
  <c r="AB241"/>
  <c r="AA112"/>
  <c r="AB113"/>
  <c r="M74"/>
  <c r="N75"/>
  <c r="BI86"/>
  <c r="BO86"/>
  <c r="BH71"/>
  <c r="BK71"/>
  <c r="BN72"/>
  <c r="BA72"/>
  <c r="BQ72"/>
  <c r="AT86"/>
  <c r="AD87"/>
  <c r="AY87" s="1"/>
  <c r="Z73"/>
  <c r="AX73" s="1"/>
  <c r="AS72"/>
  <c r="AV72" s="1"/>
  <c r="K73"/>
  <c r="Y73"/>
  <c r="AU88"/>
  <c r="BJ88" s="1"/>
  <c r="AE89"/>
  <c r="AZ89" s="1"/>
  <c r="BP89" s="1"/>
  <c r="H74"/>
  <c r="J73"/>
  <c r="L73"/>
  <c r="I74"/>
  <c r="E78"/>
  <c r="P78" s="1"/>
  <c r="F76"/>
  <c r="Q76" s="1"/>
  <c r="G75"/>
  <c r="AB242" l="1"/>
  <c r="AA241"/>
  <c r="AA113"/>
  <c r="AB114"/>
  <c r="M75"/>
  <c r="N76"/>
  <c r="BO87"/>
  <c r="BK72"/>
  <c r="BH72"/>
  <c r="BA73"/>
  <c r="BN73"/>
  <c r="BQ73"/>
  <c r="AT87"/>
  <c r="BI87" s="1"/>
  <c r="AD88"/>
  <c r="AY88" s="1"/>
  <c r="BO88" s="1"/>
  <c r="K74"/>
  <c r="Y74"/>
  <c r="Z74"/>
  <c r="AX74" s="1"/>
  <c r="AS73"/>
  <c r="AV73" s="1"/>
  <c r="L74"/>
  <c r="AU89"/>
  <c r="BJ89" s="1"/>
  <c r="AE90"/>
  <c r="AZ90" s="1"/>
  <c r="BP90" s="1"/>
  <c r="H75"/>
  <c r="I75"/>
  <c r="J74"/>
  <c r="Y75" s="1"/>
  <c r="E79"/>
  <c r="P79" s="1"/>
  <c r="F77"/>
  <c r="Q77" s="1"/>
  <c r="G76"/>
  <c r="AA242" l="1"/>
  <c r="AB243"/>
  <c r="AA114"/>
  <c r="AB115"/>
  <c r="M76"/>
  <c r="N77"/>
  <c r="BI88"/>
  <c r="BK73"/>
  <c r="BH73"/>
  <c r="BQ74"/>
  <c r="BA74"/>
  <c r="J75"/>
  <c r="Y76" s="1"/>
  <c r="BN74"/>
  <c r="AT88"/>
  <c r="AD89"/>
  <c r="AY89" s="1"/>
  <c r="BO89" s="1"/>
  <c r="AU90"/>
  <c r="BJ90" s="1"/>
  <c r="AE91"/>
  <c r="AZ91" s="1"/>
  <c r="BP91" s="1"/>
  <c r="Z75"/>
  <c r="AX75" s="1"/>
  <c r="BA75" s="1"/>
  <c r="AS74"/>
  <c r="AV74" s="1"/>
  <c r="I76"/>
  <c r="H76"/>
  <c r="L75"/>
  <c r="K75"/>
  <c r="E80"/>
  <c r="P80" s="1"/>
  <c r="F78"/>
  <c r="Q78" s="1"/>
  <c r="G77"/>
  <c r="AA243" l="1"/>
  <c r="AB244"/>
  <c r="AA115"/>
  <c r="AB116"/>
  <c r="N78"/>
  <c r="M77"/>
  <c r="K76"/>
  <c r="BQ75"/>
  <c r="BN75"/>
  <c r="L76"/>
  <c r="BH74"/>
  <c r="BK74"/>
  <c r="AT89"/>
  <c r="BI89" s="1"/>
  <c r="AD90"/>
  <c r="AY90" s="1"/>
  <c r="BO90" s="1"/>
  <c r="AU91"/>
  <c r="BJ91" s="1"/>
  <c r="AE92"/>
  <c r="AZ92" s="1"/>
  <c r="BP92" s="1"/>
  <c r="Z76"/>
  <c r="AX76" s="1"/>
  <c r="BA76" s="1"/>
  <c r="AS75"/>
  <c r="AV75" s="1"/>
  <c r="J76"/>
  <c r="I77"/>
  <c r="H77"/>
  <c r="E81"/>
  <c r="P81" s="1"/>
  <c r="F79"/>
  <c r="Q79" s="1"/>
  <c r="G78"/>
  <c r="AA244" l="1"/>
  <c r="AB245"/>
  <c r="AA116"/>
  <c r="AB117"/>
  <c r="M78"/>
  <c r="N79"/>
  <c r="BK75"/>
  <c r="BH75"/>
  <c r="BN76"/>
  <c r="BQ76"/>
  <c r="AT90"/>
  <c r="BI90" s="1"/>
  <c r="AD91"/>
  <c r="AY91" s="1"/>
  <c r="BO91" s="1"/>
  <c r="AU92"/>
  <c r="BJ92" s="1"/>
  <c r="AE93"/>
  <c r="AZ93" s="1"/>
  <c r="BP93" s="1"/>
  <c r="L77"/>
  <c r="Y77"/>
  <c r="Z77"/>
  <c r="AX77" s="1"/>
  <c r="BA77" s="1"/>
  <c r="AS76"/>
  <c r="AV76" s="1"/>
  <c r="K77"/>
  <c r="J77"/>
  <c r="H78"/>
  <c r="I78"/>
  <c r="E82"/>
  <c r="P82" s="1"/>
  <c r="F80"/>
  <c r="Q80" s="1"/>
  <c r="G79"/>
  <c r="AB246" l="1"/>
  <c r="AA245"/>
  <c r="AA117"/>
  <c r="AB118"/>
  <c r="M79"/>
  <c r="N80"/>
  <c r="BK76"/>
  <c r="BN77"/>
  <c r="BH76"/>
  <c r="BQ77"/>
  <c r="AT91"/>
  <c r="BI91" s="1"/>
  <c r="AD92"/>
  <c r="AY92" s="1"/>
  <c r="BO92" s="1"/>
  <c r="Z78"/>
  <c r="AX78" s="1"/>
  <c r="AS77"/>
  <c r="AV77" s="1"/>
  <c r="K78"/>
  <c r="Y78"/>
  <c r="AU93"/>
  <c r="BJ93" s="1"/>
  <c r="AE94"/>
  <c r="AZ94" s="1"/>
  <c r="BP94" s="1"/>
  <c r="J78"/>
  <c r="Y79" s="1"/>
  <c r="L78"/>
  <c r="H79"/>
  <c r="I79"/>
  <c r="E83"/>
  <c r="P83" s="1"/>
  <c r="F81"/>
  <c r="Q81" s="1"/>
  <c r="G80"/>
  <c r="AA246" l="1"/>
  <c r="AB247"/>
  <c r="AA118"/>
  <c r="AB119"/>
  <c r="AA119" s="1"/>
  <c r="M80"/>
  <c r="N81"/>
  <c r="J79"/>
  <c r="Y80" s="1"/>
  <c r="BN78"/>
  <c r="BK77"/>
  <c r="BH77"/>
  <c r="L79"/>
  <c r="BA78"/>
  <c r="BQ78"/>
  <c r="K79"/>
  <c r="AT92"/>
  <c r="BI92" s="1"/>
  <c r="AD93"/>
  <c r="AY93" s="1"/>
  <c r="BO93" s="1"/>
  <c r="Z79"/>
  <c r="AX79" s="1"/>
  <c r="BA79" s="1"/>
  <c r="AS78"/>
  <c r="AV78" s="1"/>
  <c r="AU94"/>
  <c r="BJ94" s="1"/>
  <c r="AE95"/>
  <c r="H80"/>
  <c r="I80"/>
  <c r="E84"/>
  <c r="P84" s="1"/>
  <c r="F82"/>
  <c r="Q82" s="1"/>
  <c r="G81"/>
  <c r="AA247" l="1"/>
  <c r="AB248"/>
  <c r="AC120"/>
  <c r="AC121" s="1"/>
  <c r="AC122" s="1"/>
  <c r="AC123" s="1"/>
  <c r="AC124" s="1"/>
  <c r="AC125" s="1"/>
  <c r="AC126" s="1"/>
  <c r="AC127" s="1"/>
  <c r="AC128" s="1"/>
  <c r="AC129" s="1"/>
  <c r="AC130" s="1"/>
  <c r="AC131" s="1"/>
  <c r="AB120"/>
  <c r="N82"/>
  <c r="M81"/>
  <c r="BI93"/>
  <c r="AZ95"/>
  <c r="BP95" s="1"/>
  <c r="AI95"/>
  <c r="K80"/>
  <c r="L80"/>
  <c r="BQ79"/>
  <c r="BK78"/>
  <c r="BN79"/>
  <c r="BH78"/>
  <c r="J80"/>
  <c r="Y81" s="1"/>
  <c r="AT93"/>
  <c r="AD94"/>
  <c r="AY94" s="1"/>
  <c r="BO94" s="1"/>
  <c r="Z80"/>
  <c r="AX80" s="1"/>
  <c r="BA80" s="1"/>
  <c r="AS79"/>
  <c r="AV79" s="1"/>
  <c r="AU95"/>
  <c r="BJ95" s="1"/>
  <c r="AE96"/>
  <c r="AZ96" s="1"/>
  <c r="H81"/>
  <c r="I81"/>
  <c r="E85"/>
  <c r="P85" s="1"/>
  <c r="F83"/>
  <c r="Q83" s="1"/>
  <c r="G82"/>
  <c r="AB249" l="1"/>
  <c r="AA248"/>
  <c r="AA120"/>
  <c r="AB121"/>
  <c r="N83"/>
  <c r="M83" s="1"/>
  <c r="M82"/>
  <c r="BP96"/>
  <c r="L81"/>
  <c r="BN80"/>
  <c r="BQ80"/>
  <c r="BH79"/>
  <c r="BK79"/>
  <c r="K81"/>
  <c r="AT94"/>
  <c r="BI94" s="1"/>
  <c r="AD95"/>
  <c r="Z81"/>
  <c r="AX81" s="1"/>
  <c r="BA81" s="1"/>
  <c r="AS80"/>
  <c r="AV80" s="1"/>
  <c r="AU96"/>
  <c r="BJ96" s="1"/>
  <c r="AE97"/>
  <c r="AZ97" s="1"/>
  <c r="J81"/>
  <c r="L82" s="1"/>
  <c r="H82"/>
  <c r="I82"/>
  <c r="E86"/>
  <c r="P86" s="1"/>
  <c r="F84"/>
  <c r="Q84" s="1"/>
  <c r="G83"/>
  <c r="AA249" l="1"/>
  <c r="AB250"/>
  <c r="AA121"/>
  <c r="AB122"/>
  <c r="N84"/>
  <c r="O84"/>
  <c r="O85" s="1"/>
  <c r="O86" s="1"/>
  <c r="O87" s="1"/>
  <c r="O88" s="1"/>
  <c r="O89" s="1"/>
  <c r="O90" s="1"/>
  <c r="O91" s="1"/>
  <c r="O92" s="1"/>
  <c r="O93" s="1"/>
  <c r="O94" s="1"/>
  <c r="O95" s="1"/>
  <c r="AY95"/>
  <c r="BO95" s="1"/>
  <c r="AH95"/>
  <c r="BP97"/>
  <c r="BQ81"/>
  <c r="BN81"/>
  <c r="BH80"/>
  <c r="BK80"/>
  <c r="AT95"/>
  <c r="BI95" s="1"/>
  <c r="AD96"/>
  <c r="AY96" s="1"/>
  <c r="K82"/>
  <c r="Y82"/>
  <c r="Z82"/>
  <c r="AX82" s="1"/>
  <c r="BA82" s="1"/>
  <c r="AS81"/>
  <c r="AV81" s="1"/>
  <c r="AU97"/>
  <c r="BJ97" s="1"/>
  <c r="AE98"/>
  <c r="AZ98" s="1"/>
  <c r="H83"/>
  <c r="J82"/>
  <c r="I83"/>
  <c r="E87"/>
  <c r="P87" s="1"/>
  <c r="F85"/>
  <c r="Q85" s="1"/>
  <c r="G84"/>
  <c r="AA250" l="1"/>
  <c r="AB251"/>
  <c r="AA251" s="1"/>
  <c r="AA122"/>
  <c r="AB123"/>
  <c r="M84"/>
  <c r="N85"/>
  <c r="BO96"/>
  <c r="BP98"/>
  <c r="BN82"/>
  <c r="BQ82"/>
  <c r="BH81"/>
  <c r="BK81"/>
  <c r="AT96"/>
  <c r="BI96" s="1"/>
  <c r="AD97"/>
  <c r="AY97" s="1"/>
  <c r="BO97" s="1"/>
  <c r="K83"/>
  <c r="Y83"/>
  <c r="AU98"/>
  <c r="BJ98" s="1"/>
  <c r="AE99"/>
  <c r="AZ99" s="1"/>
  <c r="Z83"/>
  <c r="AS82"/>
  <c r="AV82" s="1"/>
  <c r="H84"/>
  <c r="J83"/>
  <c r="L83"/>
  <c r="I84"/>
  <c r="E88"/>
  <c r="P88" s="1"/>
  <c r="F86"/>
  <c r="Q86" s="1"/>
  <c r="G85"/>
  <c r="AC252" l="1"/>
  <c r="AC253" s="1"/>
  <c r="AC254" s="1"/>
  <c r="AC255" s="1"/>
  <c r="AC256" s="1"/>
  <c r="AC257" s="1"/>
  <c r="AC258" s="1"/>
  <c r="AC259" s="1"/>
  <c r="AC260" s="1"/>
  <c r="AC261" s="1"/>
  <c r="AC262" s="1"/>
  <c r="AC263" s="1"/>
  <c r="AB252"/>
  <c r="AA123"/>
  <c r="AB124"/>
  <c r="M85"/>
  <c r="N86"/>
  <c r="AX83"/>
  <c r="BA83" s="1"/>
  <c r="AG83"/>
  <c r="BO98"/>
  <c r="BP99"/>
  <c r="BN83"/>
  <c r="BQ83"/>
  <c r="BH82"/>
  <c r="BK82"/>
  <c r="L84"/>
  <c r="AT97"/>
  <c r="BI97" s="1"/>
  <c r="AD98"/>
  <c r="AY98" s="1"/>
  <c r="Z84"/>
  <c r="AX84" s="1"/>
  <c r="BA84" s="1"/>
  <c r="AS83"/>
  <c r="AV83" s="1"/>
  <c r="K84"/>
  <c r="Y84"/>
  <c r="AU99"/>
  <c r="BJ99" s="1"/>
  <c r="AE100"/>
  <c r="AZ100" s="1"/>
  <c r="H85"/>
  <c r="J84"/>
  <c r="I85"/>
  <c r="E89"/>
  <c r="P89" s="1"/>
  <c r="F87"/>
  <c r="Q87" s="1"/>
  <c r="G86"/>
  <c r="AB253" l="1"/>
  <c r="AA252"/>
  <c r="AA124"/>
  <c r="AB125"/>
  <c r="M86"/>
  <c r="N87"/>
  <c r="BP100"/>
  <c r="BN84"/>
  <c r="BQ84"/>
  <c r="BH83"/>
  <c r="BK83"/>
  <c r="AT98"/>
  <c r="BI98" s="1"/>
  <c r="AD99"/>
  <c r="AY99" s="1"/>
  <c r="BO99" s="1"/>
  <c r="Z85"/>
  <c r="AX85" s="1"/>
  <c r="BA85" s="1"/>
  <c r="AS84"/>
  <c r="AV84" s="1"/>
  <c r="K85"/>
  <c r="Y85"/>
  <c r="AU100"/>
  <c r="BJ100" s="1"/>
  <c r="AE101"/>
  <c r="AZ101" s="1"/>
  <c r="H86"/>
  <c r="J85"/>
  <c r="L85"/>
  <c r="I86"/>
  <c r="E90"/>
  <c r="P90" s="1"/>
  <c r="F88"/>
  <c r="Q88" s="1"/>
  <c r="G87"/>
  <c r="AA253" l="1"/>
  <c r="AB254"/>
  <c r="AA125"/>
  <c r="AB126"/>
  <c r="M87"/>
  <c r="N88"/>
  <c r="BP101"/>
  <c r="BQ85"/>
  <c r="BN85"/>
  <c r="BH84"/>
  <c r="BK84"/>
  <c r="AT99"/>
  <c r="BI99" s="1"/>
  <c r="AD100"/>
  <c r="AY100" s="1"/>
  <c r="BO100" s="1"/>
  <c r="K86"/>
  <c r="Y86"/>
  <c r="AU101"/>
  <c r="BJ101" s="1"/>
  <c r="AE102"/>
  <c r="AZ102" s="1"/>
  <c r="Z86"/>
  <c r="AX86" s="1"/>
  <c r="BA86" s="1"/>
  <c r="AS85"/>
  <c r="AV85" s="1"/>
  <c r="L86"/>
  <c r="H87"/>
  <c r="J86"/>
  <c r="I87"/>
  <c r="E91"/>
  <c r="P91" s="1"/>
  <c r="F89"/>
  <c r="Q89" s="1"/>
  <c r="G88"/>
  <c r="AA254" l="1"/>
  <c r="AB255"/>
  <c r="AA126"/>
  <c r="AB127"/>
  <c r="M88"/>
  <c r="N89"/>
  <c r="BP102"/>
  <c r="BN86"/>
  <c r="BH85"/>
  <c r="BQ86"/>
  <c r="BK85"/>
  <c r="AT100"/>
  <c r="BI100" s="1"/>
  <c r="AD101"/>
  <c r="AY101" s="1"/>
  <c r="BO101" s="1"/>
  <c r="Z87"/>
  <c r="AX87" s="1"/>
  <c r="AS86"/>
  <c r="AV86" s="1"/>
  <c r="K87"/>
  <c r="Y87"/>
  <c r="AU102"/>
  <c r="BJ102" s="1"/>
  <c r="AE103"/>
  <c r="AZ103" s="1"/>
  <c r="H88"/>
  <c r="J87"/>
  <c r="L87"/>
  <c r="I88"/>
  <c r="E92"/>
  <c r="P92" s="1"/>
  <c r="F90"/>
  <c r="Q90" s="1"/>
  <c r="G89"/>
  <c r="AB256" l="1"/>
  <c r="AA255"/>
  <c r="AA127"/>
  <c r="AB128"/>
  <c r="M89"/>
  <c r="N90"/>
  <c r="BP103"/>
  <c r="BN87"/>
  <c r="BH86"/>
  <c r="BA87"/>
  <c r="BQ87"/>
  <c r="L88"/>
  <c r="BK86"/>
  <c r="AT101"/>
  <c r="BI101" s="1"/>
  <c r="AD102"/>
  <c r="AY102" s="1"/>
  <c r="BO102" s="1"/>
  <c r="Z88"/>
  <c r="AX88" s="1"/>
  <c r="BA88" s="1"/>
  <c r="AS87"/>
  <c r="AV87" s="1"/>
  <c r="K88"/>
  <c r="Y88"/>
  <c r="AU103"/>
  <c r="BJ103" s="1"/>
  <c r="AE104"/>
  <c r="AZ104" s="1"/>
  <c r="H89"/>
  <c r="I89"/>
  <c r="J88"/>
  <c r="Y89" s="1"/>
  <c r="E93"/>
  <c r="P93" s="1"/>
  <c r="F91"/>
  <c r="Q91" s="1"/>
  <c r="G90"/>
  <c r="AA256" l="1"/>
  <c r="AB257"/>
  <c r="AA128"/>
  <c r="AB129"/>
  <c r="M90"/>
  <c r="N91"/>
  <c r="BP104"/>
  <c r="J89"/>
  <c r="K90" s="1"/>
  <c r="BH87"/>
  <c r="BK87"/>
  <c r="BQ88"/>
  <c r="BN88"/>
  <c r="AT102"/>
  <c r="BI102" s="1"/>
  <c r="AD103"/>
  <c r="AY103" s="1"/>
  <c r="BO103" s="1"/>
  <c r="Z89"/>
  <c r="AX89" s="1"/>
  <c r="BA89" s="1"/>
  <c r="AS88"/>
  <c r="AV88" s="1"/>
  <c r="AU104"/>
  <c r="BJ104" s="1"/>
  <c r="AE105"/>
  <c r="AZ105" s="1"/>
  <c r="I90"/>
  <c r="H90"/>
  <c r="L89"/>
  <c r="K89"/>
  <c r="E94"/>
  <c r="P94" s="1"/>
  <c r="F92"/>
  <c r="Q92" s="1"/>
  <c r="G91"/>
  <c r="AB258" l="1"/>
  <c r="AA257"/>
  <c r="AA129"/>
  <c r="AB130"/>
  <c r="N92"/>
  <c r="M91"/>
  <c r="BP105"/>
  <c r="L90"/>
  <c r="Y90"/>
  <c r="BK88"/>
  <c r="BN89"/>
  <c r="BH88"/>
  <c r="BQ89"/>
  <c r="AT103"/>
  <c r="BI103" s="1"/>
  <c r="AD104"/>
  <c r="AY104" s="1"/>
  <c r="BO104" s="1"/>
  <c r="AU105"/>
  <c r="BJ105" s="1"/>
  <c r="AE106"/>
  <c r="AZ106" s="1"/>
  <c r="Z90"/>
  <c r="AX90" s="1"/>
  <c r="BA90" s="1"/>
  <c r="AS89"/>
  <c r="AV89" s="1"/>
  <c r="J90"/>
  <c r="I91"/>
  <c r="H91"/>
  <c r="E95"/>
  <c r="P95" s="1"/>
  <c r="F93"/>
  <c r="Q93" s="1"/>
  <c r="G92"/>
  <c r="AA258" l="1"/>
  <c r="AB259"/>
  <c r="AA130"/>
  <c r="AB131"/>
  <c r="AA131" s="1"/>
  <c r="M92"/>
  <c r="N93"/>
  <c r="BP106"/>
  <c r="BH89"/>
  <c r="BK89"/>
  <c r="BQ90"/>
  <c r="BN90"/>
  <c r="AT104"/>
  <c r="BI104" s="1"/>
  <c r="AD105"/>
  <c r="AY105" s="1"/>
  <c r="BO105" s="1"/>
  <c r="AU106"/>
  <c r="BJ106" s="1"/>
  <c r="AE107"/>
  <c r="K91"/>
  <c r="Y91"/>
  <c r="Z91"/>
  <c r="AX91" s="1"/>
  <c r="BA91" s="1"/>
  <c r="AS90"/>
  <c r="AV90" s="1"/>
  <c r="I92"/>
  <c r="L91"/>
  <c r="H92"/>
  <c r="J91"/>
  <c r="E96"/>
  <c r="P96" s="1"/>
  <c r="F94"/>
  <c r="Q94" s="1"/>
  <c r="G93"/>
  <c r="AB260" l="1"/>
  <c r="AA259"/>
  <c r="AC132"/>
  <c r="AC133" s="1"/>
  <c r="AC134" s="1"/>
  <c r="AC135" s="1"/>
  <c r="AC136" s="1"/>
  <c r="AC137" s="1"/>
  <c r="AC138" s="1"/>
  <c r="AC139" s="1"/>
  <c r="AC140" s="1"/>
  <c r="AC141" s="1"/>
  <c r="AC142" s="1"/>
  <c r="AC143" s="1"/>
  <c r="AB132"/>
  <c r="N94"/>
  <c r="M93"/>
  <c r="AZ107"/>
  <c r="BP107" s="1"/>
  <c r="BP108" s="1"/>
  <c r="AI107"/>
  <c r="BH90"/>
  <c r="BK90"/>
  <c r="BQ91"/>
  <c r="BN91"/>
  <c r="J92"/>
  <c r="Y93" s="1"/>
  <c r="AT105"/>
  <c r="BI105" s="1"/>
  <c r="AD106"/>
  <c r="AY106" s="1"/>
  <c r="BO106" s="1"/>
  <c r="AU107"/>
  <c r="BJ107" s="1"/>
  <c r="AE108"/>
  <c r="AZ108" s="1"/>
  <c r="Z92"/>
  <c r="AX92" s="1"/>
  <c r="BA92" s="1"/>
  <c r="AS91"/>
  <c r="AV91" s="1"/>
  <c r="K92"/>
  <c r="Y92"/>
  <c r="L92"/>
  <c r="H93"/>
  <c r="I93"/>
  <c r="E97"/>
  <c r="P97" s="1"/>
  <c r="F95"/>
  <c r="Q95" s="1"/>
  <c r="G94"/>
  <c r="AA260" l="1"/>
  <c r="AB261"/>
  <c r="AA132"/>
  <c r="AB133"/>
  <c r="M94"/>
  <c r="N95"/>
  <c r="M95" s="1"/>
  <c r="BP109"/>
  <c r="BK91"/>
  <c r="BH91"/>
  <c r="BQ92"/>
  <c r="BN92"/>
  <c r="L93"/>
  <c r="J93"/>
  <c r="Y94" s="1"/>
  <c r="K93"/>
  <c r="AT106"/>
  <c r="BI106" s="1"/>
  <c r="AD107"/>
  <c r="AU108"/>
  <c r="BJ108" s="1"/>
  <c r="AE109"/>
  <c r="AZ109" s="1"/>
  <c r="Z93"/>
  <c r="AX93" s="1"/>
  <c r="BA93" s="1"/>
  <c r="AS92"/>
  <c r="AV92" s="1"/>
  <c r="H94"/>
  <c r="I94"/>
  <c r="E98"/>
  <c r="P98" s="1"/>
  <c r="F96"/>
  <c r="Q96" s="1"/>
  <c r="G95"/>
  <c r="AA261" l="1"/>
  <c r="AB262"/>
  <c r="AA133"/>
  <c r="AB134"/>
  <c r="N96"/>
  <c r="O96"/>
  <c r="O97" s="1"/>
  <c r="O98" s="1"/>
  <c r="O99" s="1"/>
  <c r="O100" s="1"/>
  <c r="O101" s="1"/>
  <c r="O102" s="1"/>
  <c r="O103" s="1"/>
  <c r="O104" s="1"/>
  <c r="O105" s="1"/>
  <c r="O106" s="1"/>
  <c r="O107" s="1"/>
  <c r="AY107"/>
  <c r="BO107" s="1"/>
  <c r="AH107"/>
  <c r="K94"/>
  <c r="L94"/>
  <c r="BH92"/>
  <c r="BK92"/>
  <c r="BQ93"/>
  <c r="BN93"/>
  <c r="AT107"/>
  <c r="BI107" s="1"/>
  <c r="AD108"/>
  <c r="AY108" s="1"/>
  <c r="Z94"/>
  <c r="AX94" s="1"/>
  <c r="BA94" s="1"/>
  <c r="AS93"/>
  <c r="AV93" s="1"/>
  <c r="AU109"/>
  <c r="BJ109" s="1"/>
  <c r="AE110"/>
  <c r="AZ110" s="1"/>
  <c r="BP110" s="1"/>
  <c r="H95"/>
  <c r="I95"/>
  <c r="J94"/>
  <c r="Y95" s="1"/>
  <c r="E99"/>
  <c r="P99" s="1"/>
  <c r="F97"/>
  <c r="Q97" s="1"/>
  <c r="G96"/>
  <c r="AA262" l="1"/>
  <c r="AB263"/>
  <c r="AA263" s="1"/>
  <c r="AA134"/>
  <c r="AB135"/>
  <c r="M96"/>
  <c r="N97"/>
  <c r="BI108"/>
  <c r="BO108"/>
  <c r="BH93"/>
  <c r="BK93"/>
  <c r="J95"/>
  <c r="Y96" s="1"/>
  <c r="BQ94"/>
  <c r="BN94"/>
  <c r="AT108"/>
  <c r="AD109"/>
  <c r="AY109" s="1"/>
  <c r="Z95"/>
  <c r="AS94"/>
  <c r="AV94" s="1"/>
  <c r="AU110"/>
  <c r="BJ110" s="1"/>
  <c r="AE111"/>
  <c r="AZ111" s="1"/>
  <c r="BP111" s="1"/>
  <c r="I96"/>
  <c r="H96"/>
  <c r="L95"/>
  <c r="K95"/>
  <c r="E100"/>
  <c r="P100" s="1"/>
  <c r="F98"/>
  <c r="Q98" s="1"/>
  <c r="G97"/>
  <c r="AC264" l="1"/>
  <c r="AC265" s="1"/>
  <c r="AC266" s="1"/>
  <c r="AC267" s="1"/>
  <c r="AC268" s="1"/>
  <c r="AC269" s="1"/>
  <c r="AC270" s="1"/>
  <c r="AC271" s="1"/>
  <c r="AC272" s="1"/>
  <c r="AC273" s="1"/>
  <c r="AC274" s="1"/>
  <c r="AC275" s="1"/>
  <c r="AB264"/>
  <c r="AA135"/>
  <c r="AB136"/>
  <c r="AX95"/>
  <c r="BA95" s="1"/>
  <c r="AG95"/>
  <c r="M97"/>
  <c r="N98"/>
  <c r="BO109"/>
  <c r="BI109"/>
  <c r="L96"/>
  <c r="K96"/>
  <c r="BK94"/>
  <c r="BH94"/>
  <c r="BQ95"/>
  <c r="BN95"/>
  <c r="AT109"/>
  <c r="AD110"/>
  <c r="AY110" s="1"/>
  <c r="Z96"/>
  <c r="AX96" s="1"/>
  <c r="BA96" s="1"/>
  <c r="AS95"/>
  <c r="AV95" s="1"/>
  <c r="AU111"/>
  <c r="BJ111" s="1"/>
  <c r="AE112"/>
  <c r="AZ112" s="1"/>
  <c r="BP112" s="1"/>
  <c r="J96"/>
  <c r="I97"/>
  <c r="H97"/>
  <c r="E101"/>
  <c r="P101" s="1"/>
  <c r="F99"/>
  <c r="Q99" s="1"/>
  <c r="G98"/>
  <c r="AB265" l="1"/>
  <c r="AA264"/>
  <c r="AA136"/>
  <c r="AB137"/>
  <c r="N99"/>
  <c r="M98"/>
  <c r="BO110"/>
  <c r="BK95"/>
  <c r="BQ96"/>
  <c r="BH95"/>
  <c r="BN96"/>
  <c r="AT110"/>
  <c r="BI110" s="1"/>
  <c r="AD111"/>
  <c r="AY111" s="1"/>
  <c r="Z97"/>
  <c r="AX97" s="1"/>
  <c r="BA97" s="1"/>
  <c r="AS96"/>
  <c r="AV96" s="1"/>
  <c r="K97"/>
  <c r="Y97"/>
  <c r="AU112"/>
  <c r="BJ112" s="1"/>
  <c r="AE113"/>
  <c r="AZ113" s="1"/>
  <c r="BP113" s="1"/>
  <c r="I98"/>
  <c r="L97"/>
  <c r="H98"/>
  <c r="J97"/>
  <c r="Y98" s="1"/>
  <c r="E102"/>
  <c r="P102" s="1"/>
  <c r="F100"/>
  <c r="Q100" s="1"/>
  <c r="G99"/>
  <c r="AA265" l="1"/>
  <c r="AB266"/>
  <c r="AA137"/>
  <c r="AB138"/>
  <c r="N100"/>
  <c r="M99"/>
  <c r="BO111"/>
  <c r="BQ97"/>
  <c r="K98"/>
  <c r="BH96"/>
  <c r="BK96"/>
  <c r="BN97"/>
  <c r="AT111"/>
  <c r="BI111" s="1"/>
  <c r="AD112"/>
  <c r="AY112" s="1"/>
  <c r="Z98"/>
  <c r="AX98" s="1"/>
  <c r="BA98" s="1"/>
  <c r="AS97"/>
  <c r="AV97" s="1"/>
  <c r="AU113"/>
  <c r="BJ113" s="1"/>
  <c r="AE114"/>
  <c r="AZ114" s="1"/>
  <c r="BP114" s="1"/>
  <c r="J98"/>
  <c r="I99"/>
  <c r="L98"/>
  <c r="H99"/>
  <c r="E103"/>
  <c r="P103" s="1"/>
  <c r="F101"/>
  <c r="Q101" s="1"/>
  <c r="G100"/>
  <c r="AA266" l="1"/>
  <c r="AB267"/>
  <c r="AA138"/>
  <c r="AB139"/>
  <c r="N101"/>
  <c r="M100"/>
  <c r="I100"/>
  <c r="BO112"/>
  <c r="BH97"/>
  <c r="BK97"/>
  <c r="BQ98"/>
  <c r="BN98"/>
  <c r="AT112"/>
  <c r="BI112" s="1"/>
  <c r="AD113"/>
  <c r="AY113" s="1"/>
  <c r="Z99"/>
  <c r="AX99" s="1"/>
  <c r="BA99" s="1"/>
  <c r="AS98"/>
  <c r="AV98" s="1"/>
  <c r="K99"/>
  <c r="Y99"/>
  <c r="AU114"/>
  <c r="BJ114" s="1"/>
  <c r="AE115"/>
  <c r="AZ115" s="1"/>
  <c r="BP115" s="1"/>
  <c r="J99"/>
  <c r="Y100" s="1"/>
  <c r="L99"/>
  <c r="H100"/>
  <c r="J100" s="1"/>
  <c r="Y101" s="1"/>
  <c r="E104"/>
  <c r="P104" s="1"/>
  <c r="F102"/>
  <c r="Q102" s="1"/>
  <c r="G101"/>
  <c r="AA267" l="1"/>
  <c r="AB268"/>
  <c r="AA139"/>
  <c r="AB140"/>
  <c r="M101"/>
  <c r="N102"/>
  <c r="I101"/>
  <c r="BO113"/>
  <c r="BK98"/>
  <c r="BH98"/>
  <c r="BQ99"/>
  <c r="BN99"/>
  <c r="AT113"/>
  <c r="BI113" s="1"/>
  <c r="AD114"/>
  <c r="AY114" s="1"/>
  <c r="BO114" s="1"/>
  <c r="Z100"/>
  <c r="AX100" s="1"/>
  <c r="BA100" s="1"/>
  <c r="AS99"/>
  <c r="AV99" s="1"/>
  <c r="AU115"/>
  <c r="BJ115" s="1"/>
  <c r="AE116"/>
  <c r="AZ116" s="1"/>
  <c r="BP116" s="1"/>
  <c r="K100"/>
  <c r="L100"/>
  <c r="L101" s="1"/>
  <c r="H101"/>
  <c r="K101"/>
  <c r="E105"/>
  <c r="P105" s="1"/>
  <c r="F103"/>
  <c r="Q103" s="1"/>
  <c r="G102"/>
  <c r="I102" s="1"/>
  <c r="AA268" l="1"/>
  <c r="AB269"/>
  <c r="AA140"/>
  <c r="AB141"/>
  <c r="N103"/>
  <c r="M102"/>
  <c r="H102"/>
  <c r="BK99"/>
  <c r="BH99"/>
  <c r="BQ100"/>
  <c r="BN100"/>
  <c r="AT114"/>
  <c r="BI114" s="1"/>
  <c r="AD115"/>
  <c r="AY115" s="1"/>
  <c r="BO115" s="1"/>
  <c r="AU116"/>
  <c r="BJ116" s="1"/>
  <c r="AE117"/>
  <c r="AZ117" s="1"/>
  <c r="BP117" s="1"/>
  <c r="Z101"/>
  <c r="AX101" s="1"/>
  <c r="BA101" s="1"/>
  <c r="AS100"/>
  <c r="AV100" s="1"/>
  <c r="J101"/>
  <c r="J102"/>
  <c r="Y103" s="1"/>
  <c r="E106"/>
  <c r="F104"/>
  <c r="Q104" s="1"/>
  <c r="G103"/>
  <c r="I103" s="1"/>
  <c r="AA269" l="1"/>
  <c r="AB270"/>
  <c r="AA141"/>
  <c r="AB142"/>
  <c r="P106"/>
  <c r="CE7"/>
  <c r="N104"/>
  <c r="M103"/>
  <c r="BK100"/>
  <c r="BH100"/>
  <c r="BQ101"/>
  <c r="BN101"/>
  <c r="AT115"/>
  <c r="BI115" s="1"/>
  <c r="AD116"/>
  <c r="AY116" s="1"/>
  <c r="BO116" s="1"/>
  <c r="AU117"/>
  <c r="BJ117" s="1"/>
  <c r="AE118"/>
  <c r="AZ118" s="1"/>
  <c r="BP118" s="1"/>
  <c r="Z102"/>
  <c r="AX102" s="1"/>
  <c r="BA102" s="1"/>
  <c r="AS101"/>
  <c r="AV101" s="1"/>
  <c r="K102"/>
  <c r="Y102"/>
  <c r="L102"/>
  <c r="L103" s="1"/>
  <c r="H103"/>
  <c r="K103"/>
  <c r="E107"/>
  <c r="P107" s="1"/>
  <c r="F105"/>
  <c r="Q105" s="1"/>
  <c r="G104"/>
  <c r="I104" s="1"/>
  <c r="AA270" l="1"/>
  <c r="AB271"/>
  <c r="AA142"/>
  <c r="AB143"/>
  <c r="AA143" s="1"/>
  <c r="CD8"/>
  <c r="CH7"/>
  <c r="N105"/>
  <c r="M104"/>
  <c r="BK101"/>
  <c r="BH101"/>
  <c r="BQ102"/>
  <c r="BN102"/>
  <c r="H104"/>
  <c r="AT116"/>
  <c r="BI116" s="1"/>
  <c r="AD117"/>
  <c r="AY117" s="1"/>
  <c r="BO117" s="1"/>
  <c r="AU118"/>
  <c r="BJ118" s="1"/>
  <c r="AE119"/>
  <c r="Z103"/>
  <c r="AX103" s="1"/>
  <c r="BA103" s="1"/>
  <c r="AS102"/>
  <c r="AV102" s="1"/>
  <c r="J103"/>
  <c r="J104"/>
  <c r="E108"/>
  <c r="P108" s="1"/>
  <c r="F106"/>
  <c r="G105"/>
  <c r="I105" s="1"/>
  <c r="AB272" l="1"/>
  <c r="AA271"/>
  <c r="AC144"/>
  <c r="AC145" s="1"/>
  <c r="AC146" s="1"/>
  <c r="AC147" s="1"/>
  <c r="AC148" s="1"/>
  <c r="AC149" s="1"/>
  <c r="AC150" s="1"/>
  <c r="AC151" s="1"/>
  <c r="AC152" s="1"/>
  <c r="AC153" s="1"/>
  <c r="AC154" s="1"/>
  <c r="AC155" s="1"/>
  <c r="AB144"/>
  <c r="Q106"/>
  <c r="CG7"/>
  <c r="M105"/>
  <c r="N106"/>
  <c r="AZ119"/>
  <c r="BP119" s="1"/>
  <c r="AI119"/>
  <c r="BK102"/>
  <c r="BH102"/>
  <c r="BQ103"/>
  <c r="BN103"/>
  <c r="AT117"/>
  <c r="BI117" s="1"/>
  <c r="AD118"/>
  <c r="AY118" s="1"/>
  <c r="BO118" s="1"/>
  <c r="AU119"/>
  <c r="BJ119" s="1"/>
  <c r="AE120"/>
  <c r="AZ120" s="1"/>
  <c r="K104"/>
  <c r="Y104"/>
  <c r="Z104"/>
  <c r="AX104" s="1"/>
  <c r="BA104" s="1"/>
  <c r="AS103"/>
  <c r="AV103" s="1"/>
  <c r="K105"/>
  <c r="Y105"/>
  <c r="L104"/>
  <c r="L105" s="1"/>
  <c r="H105"/>
  <c r="E109"/>
  <c r="P109" s="1"/>
  <c r="F107"/>
  <c r="Q107" s="1"/>
  <c r="G106"/>
  <c r="I106" s="1"/>
  <c r="AA272" l="1"/>
  <c r="AB273"/>
  <c r="AA144"/>
  <c r="AB145"/>
  <c r="CF8"/>
  <c r="CI7"/>
  <c r="N107"/>
  <c r="M107" s="1"/>
  <c r="M106"/>
  <c r="BP120"/>
  <c r="BH103"/>
  <c r="BQ104"/>
  <c r="BK103"/>
  <c r="BN104"/>
  <c r="AT118"/>
  <c r="BI118" s="1"/>
  <c r="AD119"/>
  <c r="AU120"/>
  <c r="BJ120" s="1"/>
  <c r="AE121"/>
  <c r="AZ121" s="1"/>
  <c r="Z105"/>
  <c r="AX105" s="1"/>
  <c r="BA105" s="1"/>
  <c r="AS104"/>
  <c r="AV104" s="1"/>
  <c r="H106"/>
  <c r="J106" s="1"/>
  <c r="Y107" s="1"/>
  <c r="J105"/>
  <c r="E110"/>
  <c r="P110" s="1"/>
  <c r="F108"/>
  <c r="Q108" s="1"/>
  <c r="G107"/>
  <c r="AB274" l="1"/>
  <c r="AA273"/>
  <c r="AA145"/>
  <c r="AB146"/>
  <c r="O108"/>
  <c r="O109" s="1"/>
  <c r="O110" s="1"/>
  <c r="O111" s="1"/>
  <c r="O112" s="1"/>
  <c r="O113" s="1"/>
  <c r="O114" s="1"/>
  <c r="O115" s="1"/>
  <c r="O116" s="1"/>
  <c r="O117" s="1"/>
  <c r="O118" s="1"/>
  <c r="O119" s="1"/>
  <c r="N108"/>
  <c r="BP121"/>
  <c r="AY119"/>
  <c r="BO119" s="1"/>
  <c r="BO120" s="1"/>
  <c r="AH119"/>
  <c r="BH104"/>
  <c r="BQ105"/>
  <c r="BK104"/>
  <c r="BN105"/>
  <c r="AT119"/>
  <c r="BI119" s="1"/>
  <c r="AD120"/>
  <c r="AY120" s="1"/>
  <c r="AU121"/>
  <c r="BJ121" s="1"/>
  <c r="AE122"/>
  <c r="AZ122" s="1"/>
  <c r="Z106"/>
  <c r="AX106" s="1"/>
  <c r="BA106" s="1"/>
  <c r="AS105"/>
  <c r="AV105" s="1"/>
  <c r="K106"/>
  <c r="Y106"/>
  <c r="L106"/>
  <c r="L107" s="1"/>
  <c r="H107"/>
  <c r="K107"/>
  <c r="I107"/>
  <c r="E111"/>
  <c r="P111" s="1"/>
  <c r="F109"/>
  <c r="Q109" s="1"/>
  <c r="G108"/>
  <c r="AA274" l="1"/>
  <c r="AB275"/>
  <c r="AA275" s="1"/>
  <c r="AA146"/>
  <c r="AB147"/>
  <c r="M108"/>
  <c r="N109"/>
  <c r="BP122"/>
  <c r="BQ106"/>
  <c r="BK105"/>
  <c r="BH105"/>
  <c r="BN106"/>
  <c r="AT120"/>
  <c r="BI120" s="1"/>
  <c r="AD121"/>
  <c r="AY121" s="1"/>
  <c r="BO121" s="1"/>
  <c r="AU122"/>
  <c r="BJ122" s="1"/>
  <c r="AE123"/>
  <c r="Z107"/>
  <c r="AS106"/>
  <c r="AV106" s="1"/>
  <c r="H108"/>
  <c r="J107"/>
  <c r="I108"/>
  <c r="E112"/>
  <c r="P112" s="1"/>
  <c r="F110"/>
  <c r="Q110" s="1"/>
  <c r="G109"/>
  <c r="AC276" l="1"/>
  <c r="AC277" s="1"/>
  <c r="AC278" s="1"/>
  <c r="AC279" s="1"/>
  <c r="AC280" s="1"/>
  <c r="AC281" s="1"/>
  <c r="AC282" s="1"/>
  <c r="AC283" s="1"/>
  <c r="AC284" s="1"/>
  <c r="AC285" s="1"/>
  <c r="AC286" s="1"/>
  <c r="AC287" s="1"/>
  <c r="AB276"/>
  <c r="AA147"/>
  <c r="AB148"/>
  <c r="M109"/>
  <c r="N110"/>
  <c r="AX107"/>
  <c r="BA107" s="1"/>
  <c r="AG107"/>
  <c r="BI121"/>
  <c r="BP123"/>
  <c r="BK106"/>
  <c r="BQ107"/>
  <c r="BH106"/>
  <c r="BN107"/>
  <c r="J108"/>
  <c r="K109" s="1"/>
  <c r="BE123"/>
  <c r="BV123" s="1"/>
  <c r="AZ123"/>
  <c r="AT121"/>
  <c r="AD122"/>
  <c r="AY122" s="1"/>
  <c r="BO122" s="1"/>
  <c r="AU123"/>
  <c r="BJ123" s="1"/>
  <c r="AE124"/>
  <c r="Z108"/>
  <c r="AX108" s="1"/>
  <c r="BA108" s="1"/>
  <c r="AS107"/>
  <c r="AV107" s="1"/>
  <c r="K108"/>
  <c r="Y108"/>
  <c r="H109"/>
  <c r="L108"/>
  <c r="I109"/>
  <c r="E113"/>
  <c r="P113" s="1"/>
  <c r="F111"/>
  <c r="Q111" s="1"/>
  <c r="G110"/>
  <c r="AA276" l="1"/>
  <c r="AB277"/>
  <c r="AA148"/>
  <c r="AB149"/>
  <c r="N111"/>
  <c r="M110"/>
  <c r="BK107"/>
  <c r="BQ108"/>
  <c r="BH107"/>
  <c r="Y109"/>
  <c r="BN108"/>
  <c r="BE124"/>
  <c r="BV124" s="1"/>
  <c r="AZ124"/>
  <c r="BP124" s="1"/>
  <c r="L109"/>
  <c r="AT122"/>
  <c r="BI122" s="1"/>
  <c r="AD123"/>
  <c r="Z109"/>
  <c r="AX109" s="1"/>
  <c r="BA109" s="1"/>
  <c r="AS108"/>
  <c r="AV108" s="1"/>
  <c r="AU124"/>
  <c r="BJ124" s="1"/>
  <c r="AE125"/>
  <c r="H110"/>
  <c r="I110"/>
  <c r="J109"/>
  <c r="Y110" s="1"/>
  <c r="E114"/>
  <c r="P114" s="1"/>
  <c r="F112"/>
  <c r="Q112" s="1"/>
  <c r="G111"/>
  <c r="AB278" l="1"/>
  <c r="AA277"/>
  <c r="AA149"/>
  <c r="AB150"/>
  <c r="N112"/>
  <c r="M111"/>
  <c r="BN109"/>
  <c r="BK108"/>
  <c r="BQ109"/>
  <c r="BH108"/>
  <c r="BE125"/>
  <c r="BV125" s="1"/>
  <c r="AZ125"/>
  <c r="BP125" s="1"/>
  <c r="AY123"/>
  <c r="BO123" s="1"/>
  <c r="BD123"/>
  <c r="BU123" s="1"/>
  <c r="AT123"/>
  <c r="BI123" s="1"/>
  <c r="AD124"/>
  <c r="Z110"/>
  <c r="AX110" s="1"/>
  <c r="BA110" s="1"/>
  <c r="AS109"/>
  <c r="AV109" s="1"/>
  <c r="AU125"/>
  <c r="BJ125" s="1"/>
  <c r="AE126"/>
  <c r="J110"/>
  <c r="I111"/>
  <c r="H111"/>
  <c r="L110"/>
  <c r="K110"/>
  <c r="E115"/>
  <c r="P115" s="1"/>
  <c r="F113"/>
  <c r="Q113" s="1"/>
  <c r="G112"/>
  <c r="AA278" l="1"/>
  <c r="AB279"/>
  <c r="AA150"/>
  <c r="AB151"/>
  <c r="N113"/>
  <c r="M112"/>
  <c r="L111"/>
  <c r="BK109"/>
  <c r="BH109"/>
  <c r="BQ110"/>
  <c r="BN110"/>
  <c r="BD124"/>
  <c r="BU124" s="1"/>
  <c r="AY124"/>
  <c r="BO124" s="1"/>
  <c r="BE126"/>
  <c r="BV126" s="1"/>
  <c r="AZ126"/>
  <c r="BP126" s="1"/>
  <c r="AT124"/>
  <c r="BI124" s="1"/>
  <c r="AD125"/>
  <c r="Z111"/>
  <c r="AX111" s="1"/>
  <c r="BA111" s="1"/>
  <c r="AS110"/>
  <c r="AV110" s="1"/>
  <c r="K111"/>
  <c r="Y111"/>
  <c r="AU126"/>
  <c r="BJ126" s="1"/>
  <c r="AE127"/>
  <c r="J111"/>
  <c r="I112"/>
  <c r="H112"/>
  <c r="E116"/>
  <c r="P116" s="1"/>
  <c r="F114"/>
  <c r="Q114" s="1"/>
  <c r="G113"/>
  <c r="AA279" l="1"/>
  <c r="AB280"/>
  <c r="AA151"/>
  <c r="AB152"/>
  <c r="M113"/>
  <c r="N114"/>
  <c r="BQ111"/>
  <c r="BK110"/>
  <c r="BH110"/>
  <c r="BN111"/>
  <c r="BD125"/>
  <c r="BU125" s="1"/>
  <c r="AY125"/>
  <c r="BO125" s="1"/>
  <c r="AZ127"/>
  <c r="BP127" s="1"/>
  <c r="BE127"/>
  <c r="BV127" s="1"/>
  <c r="AT125"/>
  <c r="BI125" s="1"/>
  <c r="AD126"/>
  <c r="L112"/>
  <c r="Y112"/>
  <c r="Z112"/>
  <c r="AX112" s="1"/>
  <c r="BA112" s="1"/>
  <c r="AS111"/>
  <c r="AV111" s="1"/>
  <c r="AU127"/>
  <c r="BJ127" s="1"/>
  <c r="AE128"/>
  <c r="K112"/>
  <c r="J112"/>
  <c r="H113"/>
  <c r="I113"/>
  <c r="E117"/>
  <c r="P117" s="1"/>
  <c r="F115"/>
  <c r="Q115" s="1"/>
  <c r="G114"/>
  <c r="AB281" l="1"/>
  <c r="AA280"/>
  <c r="AA152"/>
  <c r="AB153"/>
  <c r="M114"/>
  <c r="N115"/>
  <c r="J113"/>
  <c r="Y114" s="1"/>
  <c r="BK111"/>
  <c r="BQ112"/>
  <c r="BH111"/>
  <c r="BN112"/>
  <c r="AY126"/>
  <c r="BO126" s="1"/>
  <c r="BD126"/>
  <c r="BU126" s="1"/>
  <c r="BE128"/>
  <c r="BV128" s="1"/>
  <c r="AZ128"/>
  <c r="BP128" s="1"/>
  <c r="AT126"/>
  <c r="BI126" s="1"/>
  <c r="AD127"/>
  <c r="K113"/>
  <c r="Y113"/>
  <c r="AU128"/>
  <c r="BJ128" s="1"/>
  <c r="AE129"/>
  <c r="Z113"/>
  <c r="AX113" s="1"/>
  <c r="BA113" s="1"/>
  <c r="AS112"/>
  <c r="AV112" s="1"/>
  <c r="L113"/>
  <c r="H114"/>
  <c r="I114"/>
  <c r="E118"/>
  <c r="P118" s="1"/>
  <c r="F116"/>
  <c r="Q116" s="1"/>
  <c r="G115"/>
  <c r="AA281" l="1"/>
  <c r="AB282"/>
  <c r="AA153"/>
  <c r="AB154"/>
  <c r="M115"/>
  <c r="N116"/>
  <c r="BO127"/>
  <c r="L114"/>
  <c r="K114"/>
  <c r="BK112"/>
  <c r="BQ113"/>
  <c r="BH112"/>
  <c r="BN113"/>
  <c r="BD127"/>
  <c r="BU127" s="1"/>
  <c r="AY127"/>
  <c r="BE129"/>
  <c r="BV129" s="1"/>
  <c r="AZ129"/>
  <c r="BP129" s="1"/>
  <c r="AT127"/>
  <c r="BI127" s="1"/>
  <c r="AD128"/>
  <c r="Z114"/>
  <c r="AX114" s="1"/>
  <c r="BA114" s="1"/>
  <c r="AS113"/>
  <c r="AV113" s="1"/>
  <c r="AU129"/>
  <c r="BJ129" s="1"/>
  <c r="AE130"/>
  <c r="J114"/>
  <c r="H115"/>
  <c r="I115"/>
  <c r="E119"/>
  <c r="P119" s="1"/>
  <c r="F117"/>
  <c r="Q117" s="1"/>
  <c r="G116"/>
  <c r="AA282" l="1"/>
  <c r="AB283"/>
  <c r="AA154"/>
  <c r="AB155"/>
  <c r="AA155" s="1"/>
  <c r="N117"/>
  <c r="M116"/>
  <c r="BO128"/>
  <c r="BK113"/>
  <c r="BQ114"/>
  <c r="BH113"/>
  <c r="BN114"/>
  <c r="BE130"/>
  <c r="BV130" s="1"/>
  <c r="AZ130"/>
  <c r="BP130" s="1"/>
  <c r="BD128"/>
  <c r="BU128" s="1"/>
  <c r="AY128"/>
  <c r="J115"/>
  <c r="Y116" s="1"/>
  <c r="AT128"/>
  <c r="BI128" s="1"/>
  <c r="AD129"/>
  <c r="Z115"/>
  <c r="AX115" s="1"/>
  <c r="BA115" s="1"/>
  <c r="AS114"/>
  <c r="AV114" s="1"/>
  <c r="K115"/>
  <c r="Y115"/>
  <c r="AU130"/>
  <c r="BJ130" s="1"/>
  <c r="AE131"/>
  <c r="AI131" s="1"/>
  <c r="L115"/>
  <c r="H116"/>
  <c r="I116"/>
  <c r="E120"/>
  <c r="P120" s="1"/>
  <c r="F118"/>
  <c r="Q118" s="1"/>
  <c r="G117"/>
  <c r="AA283" l="1"/>
  <c r="AB284"/>
  <c r="AC156"/>
  <c r="AC157" s="1"/>
  <c r="AC158" s="1"/>
  <c r="AC159" s="1"/>
  <c r="AC160" s="1"/>
  <c r="AC161" s="1"/>
  <c r="AC162" s="1"/>
  <c r="AC163" s="1"/>
  <c r="AC164" s="1"/>
  <c r="AC165" s="1"/>
  <c r="AC166" s="1"/>
  <c r="AC167" s="1"/>
  <c r="AB156"/>
  <c r="N118"/>
  <c r="M117"/>
  <c r="BU129"/>
  <c r="BQ115"/>
  <c r="L116"/>
  <c r="BH114"/>
  <c r="BK114"/>
  <c r="K116"/>
  <c r="BN115"/>
  <c r="BD129"/>
  <c r="AY129"/>
  <c r="BO129" s="1"/>
  <c r="AZ131"/>
  <c r="BP131" s="1"/>
  <c r="BE131"/>
  <c r="BV131" s="1"/>
  <c r="AT129"/>
  <c r="BI129" s="1"/>
  <c r="AD130"/>
  <c r="Z116"/>
  <c r="AX116" s="1"/>
  <c r="BA116" s="1"/>
  <c r="AS115"/>
  <c r="AV115" s="1"/>
  <c r="AU131"/>
  <c r="BJ131" s="1"/>
  <c r="AE132"/>
  <c r="J116"/>
  <c r="H117"/>
  <c r="I117"/>
  <c r="E121"/>
  <c r="P121" s="1"/>
  <c r="F119"/>
  <c r="Q119" s="1"/>
  <c r="G118"/>
  <c r="AB285" l="1"/>
  <c r="AA284"/>
  <c r="AA156"/>
  <c r="AB157"/>
  <c r="M118"/>
  <c r="N119"/>
  <c r="M119" s="1"/>
  <c r="BQ116"/>
  <c r="BH115"/>
  <c r="BN116"/>
  <c r="BK115"/>
  <c r="BE132"/>
  <c r="BV132" s="1"/>
  <c r="AZ132"/>
  <c r="BP132" s="1"/>
  <c r="AY130"/>
  <c r="BO130" s="1"/>
  <c r="BD130"/>
  <c r="BU130" s="1"/>
  <c r="AT130"/>
  <c r="BI130" s="1"/>
  <c r="AD131"/>
  <c r="AH131" s="1"/>
  <c r="Z117"/>
  <c r="AX117" s="1"/>
  <c r="BA117" s="1"/>
  <c r="AS116"/>
  <c r="AV116" s="1"/>
  <c r="K117"/>
  <c r="Y117"/>
  <c r="AU132"/>
  <c r="BJ132" s="1"/>
  <c r="AE133"/>
  <c r="L117"/>
  <c r="H118"/>
  <c r="J117"/>
  <c r="I118"/>
  <c r="E122"/>
  <c r="P122" s="1"/>
  <c r="F120"/>
  <c r="Q120" s="1"/>
  <c r="G119"/>
  <c r="AA285" l="1"/>
  <c r="AB286"/>
  <c r="AA157"/>
  <c r="AB158"/>
  <c r="N120"/>
  <c r="O120"/>
  <c r="O121" s="1"/>
  <c r="O122" s="1"/>
  <c r="O123" s="1"/>
  <c r="O124" s="1"/>
  <c r="O125" s="1"/>
  <c r="O126" s="1"/>
  <c r="O127" s="1"/>
  <c r="O128" s="1"/>
  <c r="O129" s="1"/>
  <c r="O130" s="1"/>
  <c r="O131" s="1"/>
  <c r="BQ117"/>
  <c r="BH116"/>
  <c r="BN117"/>
  <c r="BK116"/>
  <c r="BD131"/>
  <c r="BU131" s="1"/>
  <c r="AY131"/>
  <c r="BO131" s="1"/>
  <c r="BE133"/>
  <c r="BV133" s="1"/>
  <c r="AZ133"/>
  <c r="BP133" s="1"/>
  <c r="AT131"/>
  <c r="BI131" s="1"/>
  <c r="AD132"/>
  <c r="Z118"/>
  <c r="AX118" s="1"/>
  <c r="BA118" s="1"/>
  <c r="AS117"/>
  <c r="AV117" s="1"/>
  <c r="AU133"/>
  <c r="BJ133" s="1"/>
  <c r="AE134"/>
  <c r="K118"/>
  <c r="Y118"/>
  <c r="H119"/>
  <c r="J118"/>
  <c r="L118"/>
  <c r="I119"/>
  <c r="E123"/>
  <c r="P123" s="1"/>
  <c r="F121"/>
  <c r="Q121" s="1"/>
  <c r="G120"/>
  <c r="AA286" l="1"/>
  <c r="AB287"/>
  <c r="AA287" s="1"/>
  <c r="AA158"/>
  <c r="AB159"/>
  <c r="M120"/>
  <c r="N121"/>
  <c r="BH117"/>
  <c r="BN118"/>
  <c r="BQ118"/>
  <c r="BK117"/>
  <c r="BE134"/>
  <c r="BV134" s="1"/>
  <c r="AZ134"/>
  <c r="BP134" s="1"/>
  <c r="BD132"/>
  <c r="BU132" s="1"/>
  <c r="AY132"/>
  <c r="BO132" s="1"/>
  <c r="AT132"/>
  <c r="BI132" s="1"/>
  <c r="AD133"/>
  <c r="K119"/>
  <c r="Y119"/>
  <c r="Z119"/>
  <c r="AS118"/>
  <c r="AV118" s="1"/>
  <c r="L119"/>
  <c r="AU134"/>
  <c r="BJ134" s="1"/>
  <c r="AE135"/>
  <c r="H120"/>
  <c r="J119"/>
  <c r="I120"/>
  <c r="E124"/>
  <c r="P124" s="1"/>
  <c r="F122"/>
  <c r="Q122" s="1"/>
  <c r="G121"/>
  <c r="AC288" l="1"/>
  <c r="AC289" s="1"/>
  <c r="AC290" s="1"/>
  <c r="AC291" s="1"/>
  <c r="AC292" s="1"/>
  <c r="AC293" s="1"/>
  <c r="AC294" s="1"/>
  <c r="AC295" s="1"/>
  <c r="AC296" s="1"/>
  <c r="AC297" s="1"/>
  <c r="AC298" s="1"/>
  <c r="AC299" s="1"/>
  <c r="AB288"/>
  <c r="AA159"/>
  <c r="AB160"/>
  <c r="N122"/>
  <c r="M121"/>
  <c r="AX119"/>
  <c r="BA119" s="1"/>
  <c r="AG119"/>
  <c r="BI133"/>
  <c r="BH118"/>
  <c r="BN119"/>
  <c r="BQ119"/>
  <c r="BK118"/>
  <c r="AZ135"/>
  <c r="BP135" s="1"/>
  <c r="BE135"/>
  <c r="BV135" s="1"/>
  <c r="BD133"/>
  <c r="BU133" s="1"/>
  <c r="AY133"/>
  <c r="BO133" s="1"/>
  <c r="AT133"/>
  <c r="AD134"/>
  <c r="K120"/>
  <c r="Y120"/>
  <c r="AU135"/>
  <c r="BJ135" s="1"/>
  <c r="AE136"/>
  <c r="Z120"/>
  <c r="AX120" s="1"/>
  <c r="BA120" s="1"/>
  <c r="AS119"/>
  <c r="AV119" s="1"/>
  <c r="H121"/>
  <c r="J120"/>
  <c r="L120"/>
  <c r="I121"/>
  <c r="E125"/>
  <c r="P125" s="1"/>
  <c r="F123"/>
  <c r="Q123" s="1"/>
  <c r="G122"/>
  <c r="AA288" l="1"/>
  <c r="AB289"/>
  <c r="AA160"/>
  <c r="AB161"/>
  <c r="N123"/>
  <c r="M122"/>
  <c r="BH119"/>
  <c r="BN120"/>
  <c r="BQ120"/>
  <c r="BK119"/>
  <c r="BE136"/>
  <c r="BV136" s="1"/>
  <c r="AZ136"/>
  <c r="BP136" s="1"/>
  <c r="BD134"/>
  <c r="BU134" s="1"/>
  <c r="AY134"/>
  <c r="BO134" s="1"/>
  <c r="AT134"/>
  <c r="BI134" s="1"/>
  <c r="AD135"/>
  <c r="K121"/>
  <c r="Y121"/>
  <c r="Z121"/>
  <c r="AX121" s="1"/>
  <c r="BA121" s="1"/>
  <c r="AS120"/>
  <c r="AV120" s="1"/>
  <c r="L121"/>
  <c r="AU136"/>
  <c r="BJ136" s="1"/>
  <c r="AE137"/>
  <c r="H122"/>
  <c r="J121"/>
  <c r="I122"/>
  <c r="E126"/>
  <c r="P126" s="1"/>
  <c r="F124"/>
  <c r="Q124" s="1"/>
  <c r="G123"/>
  <c r="AB290" l="1"/>
  <c r="AA289"/>
  <c r="AA161"/>
  <c r="AB162"/>
  <c r="N124"/>
  <c r="M123"/>
  <c r="BH120"/>
  <c r="BN121"/>
  <c r="BQ121"/>
  <c r="BK120"/>
  <c r="BE137"/>
  <c r="BV137" s="1"/>
  <c r="AZ137"/>
  <c r="BP137" s="1"/>
  <c r="BD135"/>
  <c r="BU135" s="1"/>
  <c r="AY135"/>
  <c r="BO135" s="1"/>
  <c r="AT135"/>
  <c r="BI135" s="1"/>
  <c r="AD136"/>
  <c r="K122"/>
  <c r="Y122"/>
  <c r="AU137"/>
  <c r="BJ137" s="1"/>
  <c r="AE138"/>
  <c r="Z122"/>
  <c r="AX122" s="1"/>
  <c r="BA122" s="1"/>
  <c r="AS121"/>
  <c r="AV121" s="1"/>
  <c r="H123"/>
  <c r="J122"/>
  <c r="L122"/>
  <c r="I123"/>
  <c r="E127"/>
  <c r="P127" s="1"/>
  <c r="F125"/>
  <c r="Q125" s="1"/>
  <c r="G124"/>
  <c r="AA290" l="1"/>
  <c r="AB291"/>
  <c r="AA162"/>
  <c r="AB163"/>
  <c r="N125"/>
  <c r="M124"/>
  <c r="BI136"/>
  <c r="BH121"/>
  <c r="BN122"/>
  <c r="BQ122"/>
  <c r="BK121"/>
  <c r="BE138"/>
  <c r="BV138" s="1"/>
  <c r="AZ138"/>
  <c r="BP138" s="1"/>
  <c r="BD136"/>
  <c r="BU136" s="1"/>
  <c r="AY136"/>
  <c r="BO136" s="1"/>
  <c r="AT136"/>
  <c r="AD137"/>
  <c r="K123"/>
  <c r="Y123"/>
  <c r="Z123"/>
  <c r="AS122"/>
  <c r="AV122" s="1"/>
  <c r="L123"/>
  <c r="AU138"/>
  <c r="BJ138" s="1"/>
  <c r="AE139"/>
  <c r="H124"/>
  <c r="J123"/>
  <c r="I124"/>
  <c r="E128"/>
  <c r="P128" s="1"/>
  <c r="F126"/>
  <c r="Q126" s="1"/>
  <c r="G125"/>
  <c r="AB292" l="1"/>
  <c r="AA291"/>
  <c r="AA163"/>
  <c r="AB164"/>
  <c r="N126"/>
  <c r="M125"/>
  <c r="BH122"/>
  <c r="BK122"/>
  <c r="BE139"/>
  <c r="BV139" s="1"/>
  <c r="AZ139"/>
  <c r="BP139" s="1"/>
  <c r="BC123"/>
  <c r="AX123"/>
  <c r="BA123" s="1"/>
  <c r="BD137"/>
  <c r="BU137" s="1"/>
  <c r="AY137"/>
  <c r="BO137" s="1"/>
  <c r="AT137"/>
  <c r="BI137" s="1"/>
  <c r="AD138"/>
  <c r="K124"/>
  <c r="Y124"/>
  <c r="AU139"/>
  <c r="BJ139" s="1"/>
  <c r="AE140"/>
  <c r="Z124"/>
  <c r="AS123"/>
  <c r="AV123" s="1"/>
  <c r="H125"/>
  <c r="I125"/>
  <c r="L124"/>
  <c r="J124"/>
  <c r="Y125" s="1"/>
  <c r="E129"/>
  <c r="P129" s="1"/>
  <c r="F127"/>
  <c r="Q127" s="1"/>
  <c r="G126"/>
  <c r="AA292" l="1"/>
  <c r="AB293"/>
  <c r="AA164"/>
  <c r="AB165"/>
  <c r="M126"/>
  <c r="N127"/>
  <c r="BI138"/>
  <c r="BH123"/>
  <c r="BN123"/>
  <c r="BT123"/>
  <c r="BF123"/>
  <c r="BW123" s="1"/>
  <c r="BQ123"/>
  <c r="BK123"/>
  <c r="BC124"/>
  <c r="AX124"/>
  <c r="BA124" s="1"/>
  <c r="BE140"/>
  <c r="BV140" s="1"/>
  <c r="AZ140"/>
  <c r="BP140" s="1"/>
  <c r="AY138"/>
  <c r="BO138" s="1"/>
  <c r="BD138"/>
  <c r="BU138" s="1"/>
  <c r="AT138"/>
  <c r="AD139"/>
  <c r="Z125"/>
  <c r="AS124"/>
  <c r="AV124" s="1"/>
  <c r="J125"/>
  <c r="Y126" s="1"/>
  <c r="AU140"/>
  <c r="BJ140" s="1"/>
  <c r="AE141"/>
  <c r="I126"/>
  <c r="H126"/>
  <c r="L125"/>
  <c r="K125"/>
  <c r="E130"/>
  <c r="P130" s="1"/>
  <c r="F128"/>
  <c r="Q128" s="1"/>
  <c r="G127"/>
  <c r="AA293" l="1"/>
  <c r="AB294"/>
  <c r="AA165"/>
  <c r="AB166"/>
  <c r="M127"/>
  <c r="N128"/>
  <c r="BH124"/>
  <c r="BN124"/>
  <c r="BK124"/>
  <c r="L126"/>
  <c r="BT124"/>
  <c r="BF124"/>
  <c r="BW124" s="1"/>
  <c r="BQ124"/>
  <c r="BE141"/>
  <c r="BV141" s="1"/>
  <c r="AZ141"/>
  <c r="BP141" s="1"/>
  <c r="AX125"/>
  <c r="BA125" s="1"/>
  <c r="BC125"/>
  <c r="BF125" s="1"/>
  <c r="BD139"/>
  <c r="BU139" s="1"/>
  <c r="AY139"/>
  <c r="BO139" s="1"/>
  <c r="AT139"/>
  <c r="BI139" s="1"/>
  <c r="AD140"/>
  <c r="AU141"/>
  <c r="BJ141" s="1"/>
  <c r="AE142"/>
  <c r="Z126"/>
  <c r="AS125"/>
  <c r="AV125" s="1"/>
  <c r="K126"/>
  <c r="J126"/>
  <c r="I127"/>
  <c r="H127"/>
  <c r="E131"/>
  <c r="P131" s="1"/>
  <c r="F129"/>
  <c r="Q129" s="1"/>
  <c r="G128"/>
  <c r="AA294" l="1"/>
  <c r="AB295"/>
  <c r="AA166"/>
  <c r="AB167"/>
  <c r="AA167" s="1"/>
  <c r="N129"/>
  <c r="M128"/>
  <c r="BW125"/>
  <c r="BQ125"/>
  <c r="BH125"/>
  <c r="BN125"/>
  <c r="BK125"/>
  <c r="BT125"/>
  <c r="BE142"/>
  <c r="BV142" s="1"/>
  <c r="AZ142"/>
  <c r="BP142" s="1"/>
  <c r="BC126"/>
  <c r="BF126" s="1"/>
  <c r="BW126" s="1"/>
  <c r="AX126"/>
  <c r="BA126" s="1"/>
  <c r="BD140"/>
  <c r="BU140" s="1"/>
  <c r="AY140"/>
  <c r="BO140" s="1"/>
  <c r="AT140"/>
  <c r="BI140" s="1"/>
  <c r="AD141"/>
  <c r="AU142"/>
  <c r="BJ142" s="1"/>
  <c r="AE143"/>
  <c r="AI143" s="1"/>
  <c r="Z127"/>
  <c r="AS126"/>
  <c r="AV126" s="1"/>
  <c r="L127"/>
  <c r="Y127"/>
  <c r="K127"/>
  <c r="J127"/>
  <c r="H128"/>
  <c r="I128"/>
  <c r="E132"/>
  <c r="P132" s="1"/>
  <c r="F130"/>
  <c r="Q130" s="1"/>
  <c r="G129"/>
  <c r="AA295" l="1"/>
  <c r="AB296"/>
  <c r="AC168"/>
  <c r="AC169" s="1"/>
  <c r="AC170" s="1"/>
  <c r="AC171" s="1"/>
  <c r="AC172" s="1"/>
  <c r="AC173" s="1"/>
  <c r="AC174" s="1"/>
  <c r="AC175" s="1"/>
  <c r="AC176" s="1"/>
  <c r="AB168"/>
  <c r="N130"/>
  <c r="M129"/>
  <c r="BI141"/>
  <c r="BT126"/>
  <c r="BH126"/>
  <c r="BN126"/>
  <c r="BK126"/>
  <c r="BQ126"/>
  <c r="BC127"/>
  <c r="BF127" s="1"/>
  <c r="BW127" s="1"/>
  <c r="AX127"/>
  <c r="BA127" s="1"/>
  <c r="BD141"/>
  <c r="BU141" s="1"/>
  <c r="AY141"/>
  <c r="BO141" s="1"/>
  <c r="AZ143"/>
  <c r="BP143" s="1"/>
  <c r="BE143"/>
  <c r="BV143" s="1"/>
  <c r="AT141"/>
  <c r="AD142"/>
  <c r="K128"/>
  <c r="Y128"/>
  <c r="AU143"/>
  <c r="BJ143" s="1"/>
  <c r="AE144"/>
  <c r="Z128"/>
  <c r="AS127"/>
  <c r="AV127" s="1"/>
  <c r="J128"/>
  <c r="L128"/>
  <c r="H129"/>
  <c r="I129"/>
  <c r="E133"/>
  <c r="P133" s="1"/>
  <c r="F131"/>
  <c r="Q131" s="1"/>
  <c r="G130"/>
  <c r="AB297" l="1"/>
  <c r="AA296"/>
  <c r="AA168"/>
  <c r="AB169"/>
  <c r="M130"/>
  <c r="N131"/>
  <c r="M131" s="1"/>
  <c r="BP144"/>
  <c r="BT127"/>
  <c r="BQ127"/>
  <c r="BH127"/>
  <c r="BN127"/>
  <c r="BK127"/>
  <c r="BE144"/>
  <c r="BV144" s="1"/>
  <c r="AZ144"/>
  <c r="AY142"/>
  <c r="BO142" s="1"/>
  <c r="BD142"/>
  <c r="BU142" s="1"/>
  <c r="L129"/>
  <c r="BC128"/>
  <c r="AX128"/>
  <c r="BA128" s="1"/>
  <c r="AT142"/>
  <c r="BI142" s="1"/>
  <c r="AD143"/>
  <c r="AH143" s="1"/>
  <c r="K129"/>
  <c r="Y129"/>
  <c r="Z129"/>
  <c r="AS128"/>
  <c r="AV128" s="1"/>
  <c r="AU144"/>
  <c r="BJ144" s="1"/>
  <c r="AE145"/>
  <c r="H130"/>
  <c r="J129"/>
  <c r="I130"/>
  <c r="E134"/>
  <c r="P134" s="1"/>
  <c r="F132"/>
  <c r="Q132" s="1"/>
  <c r="G131"/>
  <c r="AA297" l="1"/>
  <c r="AB298"/>
  <c r="AA169"/>
  <c r="AB170"/>
  <c r="O132"/>
  <c r="O133" s="1"/>
  <c r="O134" s="1"/>
  <c r="O135" s="1"/>
  <c r="O136" s="1"/>
  <c r="O137" s="1"/>
  <c r="O138" s="1"/>
  <c r="O139" s="1"/>
  <c r="O140" s="1"/>
  <c r="O141" s="1"/>
  <c r="O142" s="1"/>
  <c r="O143" s="1"/>
  <c r="N132"/>
  <c r="BQ128"/>
  <c r="BK128"/>
  <c r="BH128"/>
  <c r="BF128"/>
  <c r="BW128" s="1"/>
  <c r="BT128"/>
  <c r="BN128"/>
  <c r="BE145"/>
  <c r="BV145" s="1"/>
  <c r="AZ145"/>
  <c r="BP145" s="1"/>
  <c r="BC129"/>
  <c r="BF129" s="1"/>
  <c r="AX129"/>
  <c r="BA129" s="1"/>
  <c r="BD143"/>
  <c r="BU143" s="1"/>
  <c r="AY143"/>
  <c r="BO143" s="1"/>
  <c r="AT143"/>
  <c r="BI143" s="1"/>
  <c r="AD144"/>
  <c r="K130"/>
  <c r="Y130"/>
  <c r="AU145"/>
  <c r="BJ145" s="1"/>
  <c r="AE146"/>
  <c r="Z130"/>
  <c r="AS129"/>
  <c r="AV129" s="1"/>
  <c r="H131"/>
  <c r="J130"/>
  <c r="L130"/>
  <c r="I131"/>
  <c r="E135"/>
  <c r="P135" s="1"/>
  <c r="F133"/>
  <c r="Q133" s="1"/>
  <c r="G132"/>
  <c r="AA298" l="1"/>
  <c r="AB299"/>
  <c r="AA299" s="1"/>
  <c r="AA170"/>
  <c r="AB171"/>
  <c r="M132"/>
  <c r="N133"/>
  <c r="BW129"/>
  <c r="BQ129"/>
  <c r="BK129"/>
  <c r="BN129"/>
  <c r="BH129"/>
  <c r="BT129"/>
  <c r="BE146"/>
  <c r="BV146" s="1"/>
  <c r="AZ146"/>
  <c r="BP146" s="1"/>
  <c r="BD144"/>
  <c r="BU144" s="1"/>
  <c r="AY144"/>
  <c r="BO144" s="1"/>
  <c r="BC130"/>
  <c r="BF130" s="1"/>
  <c r="AX130"/>
  <c r="BA130" s="1"/>
  <c r="AT144"/>
  <c r="BI144" s="1"/>
  <c r="AD145"/>
  <c r="K131"/>
  <c r="Y131"/>
  <c r="Z131"/>
  <c r="AG131" s="1"/>
  <c r="AS130"/>
  <c r="AV130" s="1"/>
  <c r="L131"/>
  <c r="AU146"/>
  <c r="BJ146" s="1"/>
  <c r="AE147"/>
  <c r="H132"/>
  <c r="I132"/>
  <c r="J131"/>
  <c r="Y132" s="1"/>
  <c r="E136"/>
  <c r="P136" s="1"/>
  <c r="F134"/>
  <c r="Q134" s="1"/>
  <c r="G133"/>
  <c r="AC300" l="1"/>
  <c r="AC301" s="1"/>
  <c r="AC302" s="1"/>
  <c r="AC303" s="1"/>
  <c r="AC304" s="1"/>
  <c r="AC305" s="1"/>
  <c r="AC306" s="1"/>
  <c r="AC307" s="1"/>
  <c r="AC308" s="1"/>
  <c r="AC309" s="1"/>
  <c r="AC310" s="1"/>
  <c r="AC311" s="1"/>
  <c r="AB300"/>
  <c r="AA171"/>
  <c r="AB172"/>
  <c r="BW130"/>
  <c r="M133"/>
  <c r="N134"/>
  <c r="BT130"/>
  <c r="BK130"/>
  <c r="BN130"/>
  <c r="BH130"/>
  <c r="BQ130"/>
  <c r="AZ147"/>
  <c r="BP147" s="1"/>
  <c r="BE147"/>
  <c r="BV147" s="1"/>
  <c r="BC131"/>
  <c r="BF131" s="1"/>
  <c r="BW131" s="1"/>
  <c r="AX131"/>
  <c r="BA131" s="1"/>
  <c r="BD145"/>
  <c r="BU145" s="1"/>
  <c r="AY145"/>
  <c r="BO145" s="1"/>
  <c r="J132"/>
  <c r="Y133" s="1"/>
  <c r="AT145"/>
  <c r="BI145" s="1"/>
  <c r="AD146"/>
  <c r="AU147"/>
  <c r="BJ147" s="1"/>
  <c r="AE148"/>
  <c r="Z132"/>
  <c r="AS131"/>
  <c r="AV131" s="1"/>
  <c r="I133"/>
  <c r="H133"/>
  <c r="L132"/>
  <c r="K132"/>
  <c r="E137"/>
  <c r="P137" s="1"/>
  <c r="F135"/>
  <c r="Q135" s="1"/>
  <c r="G134"/>
  <c r="AA300" l="1"/>
  <c r="AB301"/>
  <c r="AA172"/>
  <c r="AB173"/>
  <c r="N135"/>
  <c r="M134"/>
  <c r="K133"/>
  <c r="BQ131"/>
  <c r="BT131"/>
  <c r="BK131"/>
  <c r="BN131"/>
  <c r="L133"/>
  <c r="BH131"/>
  <c r="AY146"/>
  <c r="BO146" s="1"/>
  <c r="BD146"/>
  <c r="BU146" s="1"/>
  <c r="BC132"/>
  <c r="BF132" s="1"/>
  <c r="BW132" s="1"/>
  <c r="AX132"/>
  <c r="BA132" s="1"/>
  <c r="BE148"/>
  <c r="BV148" s="1"/>
  <c r="AZ148"/>
  <c r="BP148" s="1"/>
  <c r="AT146"/>
  <c r="BI146" s="1"/>
  <c r="AD147"/>
  <c r="Z133"/>
  <c r="AS132"/>
  <c r="AV132" s="1"/>
  <c r="J133"/>
  <c r="Y134" s="1"/>
  <c r="AU148"/>
  <c r="BJ148" s="1"/>
  <c r="AE149"/>
  <c r="H134"/>
  <c r="I134"/>
  <c r="E138"/>
  <c r="P138" s="1"/>
  <c r="F136"/>
  <c r="Q136" s="1"/>
  <c r="G135"/>
  <c r="AA301" l="1"/>
  <c r="AB302"/>
  <c r="AA173"/>
  <c r="AB174"/>
  <c r="N136"/>
  <c r="M135"/>
  <c r="BK132"/>
  <c r="BN132"/>
  <c r="K134"/>
  <c r="BQ132"/>
  <c r="L134"/>
  <c r="BH132"/>
  <c r="BT132"/>
  <c r="BE149"/>
  <c r="BV149" s="1"/>
  <c r="AZ149"/>
  <c r="BP149" s="1"/>
  <c r="AX133"/>
  <c r="BA133" s="1"/>
  <c r="BC133"/>
  <c r="BF133" s="1"/>
  <c r="BW133" s="1"/>
  <c r="BD147"/>
  <c r="BU147" s="1"/>
  <c r="AY147"/>
  <c r="BO147" s="1"/>
  <c r="AT147"/>
  <c r="BI147" s="1"/>
  <c r="AD148"/>
  <c r="AU149"/>
  <c r="BJ149" s="1"/>
  <c r="AE150"/>
  <c r="Z134"/>
  <c r="AS133"/>
  <c r="AV133" s="1"/>
  <c r="J134"/>
  <c r="K135" s="1"/>
  <c r="I135"/>
  <c r="H135"/>
  <c r="E139"/>
  <c r="P139" s="1"/>
  <c r="F137"/>
  <c r="Q137" s="1"/>
  <c r="G136"/>
  <c r="AA302" l="1"/>
  <c r="AB303"/>
  <c r="AA174"/>
  <c r="AB175"/>
  <c r="N137"/>
  <c r="M136"/>
  <c r="BK133"/>
  <c r="BH133"/>
  <c r="BN133"/>
  <c r="BT133"/>
  <c r="BQ133"/>
  <c r="BE150"/>
  <c r="BV150" s="1"/>
  <c r="AZ150"/>
  <c r="BP150" s="1"/>
  <c r="BC134"/>
  <c r="BF134" s="1"/>
  <c r="BW134" s="1"/>
  <c r="AX134"/>
  <c r="BA134" s="1"/>
  <c r="BD148"/>
  <c r="BU148" s="1"/>
  <c r="AY148"/>
  <c r="BO148" s="1"/>
  <c r="AT148"/>
  <c r="BI148" s="1"/>
  <c r="AD149"/>
  <c r="AU150"/>
  <c r="BJ150" s="1"/>
  <c r="AE151"/>
  <c r="L135"/>
  <c r="Y135"/>
  <c r="Z135"/>
  <c r="AS134"/>
  <c r="AV134" s="1"/>
  <c r="J135"/>
  <c r="I136"/>
  <c r="H136"/>
  <c r="E140"/>
  <c r="P140" s="1"/>
  <c r="F138"/>
  <c r="Q138" s="1"/>
  <c r="G137"/>
  <c r="AB304" l="1"/>
  <c r="AA303"/>
  <c r="AA175"/>
  <c r="AB176"/>
  <c r="AA176" s="1"/>
  <c r="M137"/>
  <c r="N138"/>
  <c r="BH134"/>
  <c r="BN134"/>
  <c r="BT134"/>
  <c r="BQ134"/>
  <c r="BK134"/>
  <c r="BC135"/>
  <c r="BF135" s="1"/>
  <c r="BW135" s="1"/>
  <c r="AX135"/>
  <c r="BA135" s="1"/>
  <c r="AZ151"/>
  <c r="BP151" s="1"/>
  <c r="BE151"/>
  <c r="BV151" s="1"/>
  <c r="BD149"/>
  <c r="BU149" s="1"/>
  <c r="AY149"/>
  <c r="BO149" s="1"/>
  <c r="AT149"/>
  <c r="BI149" s="1"/>
  <c r="AD150"/>
  <c r="K136"/>
  <c r="Y136"/>
  <c r="Z136"/>
  <c r="AS135"/>
  <c r="AV135" s="1"/>
  <c r="AU151"/>
  <c r="BJ151" s="1"/>
  <c r="AE152"/>
  <c r="I137"/>
  <c r="L136"/>
  <c r="H137"/>
  <c r="J136"/>
  <c r="Y137" s="1"/>
  <c r="E141"/>
  <c r="P141" s="1"/>
  <c r="F139"/>
  <c r="Q139" s="1"/>
  <c r="G138"/>
  <c r="AA304" l="1"/>
  <c r="AB305"/>
  <c r="N139"/>
  <c r="M138"/>
  <c r="BI150"/>
  <c r="BN135"/>
  <c r="K137"/>
  <c r="BQ135"/>
  <c r="BK135"/>
  <c r="BH135"/>
  <c r="BT135"/>
  <c r="BE152"/>
  <c r="BV152" s="1"/>
  <c r="AZ152"/>
  <c r="BP152" s="1"/>
  <c r="BC136"/>
  <c r="BF136" s="1"/>
  <c r="BW136" s="1"/>
  <c r="AX136"/>
  <c r="BA136" s="1"/>
  <c r="BD150"/>
  <c r="BU150" s="1"/>
  <c r="AY150"/>
  <c r="BO150" s="1"/>
  <c r="AT150"/>
  <c r="AD151"/>
  <c r="AU152"/>
  <c r="BJ152" s="1"/>
  <c r="AE153"/>
  <c r="Z137"/>
  <c r="AS136"/>
  <c r="AV136" s="1"/>
  <c r="J137"/>
  <c r="I138"/>
  <c r="I139" s="1"/>
  <c r="L137"/>
  <c r="H138"/>
  <c r="E142"/>
  <c r="P142" s="1"/>
  <c r="F140"/>
  <c r="Q140" s="1"/>
  <c r="G139"/>
  <c r="AB306" l="1"/>
  <c r="AA305"/>
  <c r="M139"/>
  <c r="N140"/>
  <c r="BN136"/>
  <c r="BK136"/>
  <c r="BH136"/>
  <c r="BT136"/>
  <c r="BQ136"/>
  <c r="BE153"/>
  <c r="BV153" s="1"/>
  <c r="AZ153"/>
  <c r="BP153" s="1"/>
  <c r="AX137"/>
  <c r="BA137" s="1"/>
  <c r="BC137"/>
  <c r="BF137" s="1"/>
  <c r="BW137" s="1"/>
  <c r="BD151"/>
  <c r="BU151" s="1"/>
  <c r="AY151"/>
  <c r="BO151" s="1"/>
  <c r="AT151"/>
  <c r="BI151" s="1"/>
  <c r="AD152"/>
  <c r="AU153"/>
  <c r="BJ153" s="1"/>
  <c r="AE154"/>
  <c r="K138"/>
  <c r="Y138"/>
  <c r="Z138"/>
  <c r="AS137"/>
  <c r="AV137" s="1"/>
  <c r="J138"/>
  <c r="L138"/>
  <c r="H139"/>
  <c r="J139" s="1"/>
  <c r="Y140" s="1"/>
  <c r="E143"/>
  <c r="P143" s="1"/>
  <c r="F141"/>
  <c r="Q141" s="1"/>
  <c r="G140"/>
  <c r="I140" s="1"/>
  <c r="AA306" l="1"/>
  <c r="AB307"/>
  <c r="M140"/>
  <c r="N141"/>
  <c r="BV154"/>
  <c r="BQ137"/>
  <c r="BK137"/>
  <c r="BH137"/>
  <c r="BN137"/>
  <c r="BT137"/>
  <c r="BC138"/>
  <c r="BF138" s="1"/>
  <c r="BW138" s="1"/>
  <c r="AX138"/>
  <c r="BA138" s="1"/>
  <c r="BE154"/>
  <c r="AZ154"/>
  <c r="BP154" s="1"/>
  <c r="BD152"/>
  <c r="BU152" s="1"/>
  <c r="AY152"/>
  <c r="BO152" s="1"/>
  <c r="AT152"/>
  <c r="BI152" s="1"/>
  <c r="AD153"/>
  <c r="AU154"/>
  <c r="BJ154" s="1"/>
  <c r="AE155"/>
  <c r="AI155" s="1"/>
  <c r="K139"/>
  <c r="Y139"/>
  <c r="Z139"/>
  <c r="AS138"/>
  <c r="AV138" s="1"/>
  <c r="L139"/>
  <c r="L140" s="1"/>
  <c r="H140"/>
  <c r="H141" s="1"/>
  <c r="K140"/>
  <c r="E144"/>
  <c r="P144" s="1"/>
  <c r="F142"/>
  <c r="Q142" s="1"/>
  <c r="G141"/>
  <c r="I141" s="1"/>
  <c r="AA307" l="1"/>
  <c r="AB308"/>
  <c r="M141"/>
  <c r="N142"/>
  <c r="BT138"/>
  <c r="BQ138"/>
  <c r="BH138"/>
  <c r="BK138"/>
  <c r="BN138"/>
  <c r="BC139"/>
  <c r="BF139" s="1"/>
  <c r="BW139" s="1"/>
  <c r="AX139"/>
  <c r="BA139" s="1"/>
  <c r="BE155"/>
  <c r="BV155" s="1"/>
  <c r="AZ155"/>
  <c r="BP155" s="1"/>
  <c r="BD153"/>
  <c r="BU153" s="1"/>
  <c r="AY153"/>
  <c r="BO153" s="1"/>
  <c r="AT153"/>
  <c r="BI153" s="1"/>
  <c r="AD154"/>
  <c r="Z140"/>
  <c r="AS139"/>
  <c r="AV139" s="1"/>
  <c r="AU155"/>
  <c r="BJ155" s="1"/>
  <c r="AE156"/>
  <c r="J140"/>
  <c r="J141"/>
  <c r="Y142" s="1"/>
  <c r="E145"/>
  <c r="P145" s="1"/>
  <c r="F143"/>
  <c r="Q143" s="1"/>
  <c r="G142"/>
  <c r="I142" s="1"/>
  <c r="AA308" l="1"/>
  <c r="AB309"/>
  <c r="M142"/>
  <c r="N143"/>
  <c r="M143" s="1"/>
  <c r="BN139"/>
  <c r="BQ139"/>
  <c r="BK139"/>
  <c r="BT139"/>
  <c r="BH139"/>
  <c r="BC140"/>
  <c r="BF140" s="1"/>
  <c r="BW140" s="1"/>
  <c r="AX140"/>
  <c r="BA140" s="1"/>
  <c r="BE156"/>
  <c r="BV156" s="1"/>
  <c r="AZ156"/>
  <c r="BP156" s="1"/>
  <c r="AY154"/>
  <c r="BO154" s="1"/>
  <c r="BD154"/>
  <c r="BU154" s="1"/>
  <c r="AT154"/>
  <c r="BI154" s="1"/>
  <c r="AD155"/>
  <c r="AH155" s="1"/>
  <c r="Z141"/>
  <c r="AS140"/>
  <c r="AV140" s="1"/>
  <c r="K141"/>
  <c r="Y141"/>
  <c r="AU156"/>
  <c r="BJ156" s="1"/>
  <c r="AE157"/>
  <c r="L141"/>
  <c r="L142" s="1"/>
  <c r="H142"/>
  <c r="K142"/>
  <c r="E146"/>
  <c r="P146" s="1"/>
  <c r="F144"/>
  <c r="Q144" s="1"/>
  <c r="G143"/>
  <c r="I143" s="1"/>
  <c r="AB310" l="1"/>
  <c r="AA309"/>
  <c r="N144"/>
  <c r="O144"/>
  <c r="O145" s="1"/>
  <c r="O146" s="1"/>
  <c r="O147" s="1"/>
  <c r="O148" s="1"/>
  <c r="O149" s="1"/>
  <c r="O150" s="1"/>
  <c r="O151" s="1"/>
  <c r="O152" s="1"/>
  <c r="O153" s="1"/>
  <c r="O154" s="1"/>
  <c r="O155" s="1"/>
  <c r="BO155"/>
  <c r="BH140"/>
  <c r="BQ140"/>
  <c r="BT140"/>
  <c r="BK140"/>
  <c r="BN140"/>
  <c r="AX141"/>
  <c r="BA141" s="1"/>
  <c r="BC141"/>
  <c r="BF141" s="1"/>
  <c r="BW141" s="1"/>
  <c r="BE157"/>
  <c r="BV157" s="1"/>
  <c r="AZ157"/>
  <c r="BP157" s="1"/>
  <c r="BD155"/>
  <c r="BU155" s="1"/>
  <c r="AY155"/>
  <c r="H143"/>
  <c r="AT155"/>
  <c r="BI155" s="1"/>
  <c r="AD156"/>
  <c r="Z142"/>
  <c r="AS141"/>
  <c r="AV141" s="1"/>
  <c r="AU157"/>
  <c r="BJ157" s="1"/>
  <c r="AE158"/>
  <c r="J142"/>
  <c r="Y143" s="1"/>
  <c r="J143"/>
  <c r="Y144" s="1"/>
  <c r="E147"/>
  <c r="P147" s="1"/>
  <c r="F145"/>
  <c r="Q145" s="1"/>
  <c r="G144"/>
  <c r="I144" s="1"/>
  <c r="AA310" l="1"/>
  <c r="AB311"/>
  <c r="AA311" s="1"/>
  <c r="N145"/>
  <c r="M144"/>
  <c r="K143"/>
  <c r="BQ141"/>
  <c r="BT141"/>
  <c r="BN141"/>
  <c r="BH141"/>
  <c r="BK141"/>
  <c r="BD156"/>
  <c r="BU156" s="1"/>
  <c r="AY156"/>
  <c r="BO156" s="1"/>
  <c r="BC142"/>
  <c r="BF142" s="1"/>
  <c r="BW142" s="1"/>
  <c r="AX142"/>
  <c r="BA142" s="1"/>
  <c r="BE158"/>
  <c r="BV158" s="1"/>
  <c r="AZ158"/>
  <c r="BP158" s="1"/>
  <c r="AT156"/>
  <c r="BI156" s="1"/>
  <c r="AD157"/>
  <c r="Z143"/>
  <c r="AG143" s="1"/>
  <c r="AS142"/>
  <c r="AV142" s="1"/>
  <c r="AU158"/>
  <c r="BJ158" s="1"/>
  <c r="AE159"/>
  <c r="L143"/>
  <c r="L144" s="1"/>
  <c r="H144"/>
  <c r="K144"/>
  <c r="E148"/>
  <c r="P148" s="1"/>
  <c r="F146"/>
  <c r="Q146" s="1"/>
  <c r="G145"/>
  <c r="I145" s="1"/>
  <c r="AC312" l="1"/>
  <c r="AC313" s="1"/>
  <c r="AC314" s="1"/>
  <c r="AC315" s="1"/>
  <c r="AC316" s="1"/>
  <c r="AC317" s="1"/>
  <c r="AC318" s="1"/>
  <c r="AC319" s="1"/>
  <c r="AC320" s="1"/>
  <c r="AC321" s="1"/>
  <c r="AC322" s="1"/>
  <c r="AC323" s="1"/>
  <c r="AB312"/>
  <c r="M145"/>
  <c r="N146"/>
  <c r="BH142"/>
  <c r="BK142"/>
  <c r="BQ142"/>
  <c r="BN142"/>
  <c r="BT142"/>
  <c r="BC143"/>
  <c r="BF143" s="1"/>
  <c r="BW143" s="1"/>
  <c r="AX143"/>
  <c r="BA143" s="1"/>
  <c r="H145"/>
  <c r="AZ159"/>
  <c r="BP159" s="1"/>
  <c r="BE159"/>
  <c r="BV159" s="1"/>
  <c r="BD157"/>
  <c r="BU157" s="1"/>
  <c r="AY157"/>
  <c r="BO157" s="1"/>
  <c r="AT157"/>
  <c r="BI157" s="1"/>
  <c r="AD158"/>
  <c r="Z144"/>
  <c r="AS143"/>
  <c r="AV143" s="1"/>
  <c r="AU159"/>
  <c r="BJ159" s="1"/>
  <c r="AE160"/>
  <c r="J144"/>
  <c r="J145"/>
  <c r="Y146" s="1"/>
  <c r="E149"/>
  <c r="P149" s="1"/>
  <c r="F147"/>
  <c r="Q147" s="1"/>
  <c r="G146"/>
  <c r="I146" s="1"/>
  <c r="AB313" l="1"/>
  <c r="AA312"/>
  <c r="N147"/>
  <c r="M146"/>
  <c r="BT143"/>
  <c r="BN143"/>
  <c r="BQ143"/>
  <c r="BK143"/>
  <c r="BH143"/>
  <c r="AY158"/>
  <c r="BO158" s="1"/>
  <c r="BD158"/>
  <c r="BU158" s="1"/>
  <c r="BC144"/>
  <c r="BF144" s="1"/>
  <c r="BW144" s="1"/>
  <c r="AX144"/>
  <c r="BA144" s="1"/>
  <c r="BE160"/>
  <c r="BV160" s="1"/>
  <c r="AZ160"/>
  <c r="BP160" s="1"/>
  <c r="AT158"/>
  <c r="BI158" s="1"/>
  <c r="AD159"/>
  <c r="Z145"/>
  <c r="AS144"/>
  <c r="AV144" s="1"/>
  <c r="K145"/>
  <c r="Y145"/>
  <c r="AU160"/>
  <c r="BJ160" s="1"/>
  <c r="AE161"/>
  <c r="L145"/>
  <c r="L146" s="1"/>
  <c r="H146"/>
  <c r="K146"/>
  <c r="E150"/>
  <c r="P150" s="1"/>
  <c r="F148"/>
  <c r="Q148" s="1"/>
  <c r="G147"/>
  <c r="I147" s="1"/>
  <c r="AA313" l="1"/>
  <c r="AB314"/>
  <c r="M147"/>
  <c r="N148"/>
  <c r="BK144"/>
  <c r="BH144"/>
  <c r="BT144"/>
  <c r="BQ144"/>
  <c r="BN144"/>
  <c r="BC145"/>
  <c r="BF145" s="1"/>
  <c r="BW145" s="1"/>
  <c r="AX145"/>
  <c r="BA145" s="1"/>
  <c r="BE161"/>
  <c r="BV161" s="1"/>
  <c r="AZ161"/>
  <c r="BP161" s="1"/>
  <c r="BD159"/>
  <c r="BU159" s="1"/>
  <c r="AY159"/>
  <c r="BO159" s="1"/>
  <c r="H147"/>
  <c r="AT159"/>
  <c r="BI159" s="1"/>
  <c r="AD160"/>
  <c r="AU161"/>
  <c r="BJ161" s="1"/>
  <c r="AE162"/>
  <c r="Z146"/>
  <c r="AS145"/>
  <c r="AV145" s="1"/>
  <c r="J146"/>
  <c r="J147"/>
  <c r="Y148" s="1"/>
  <c r="E151"/>
  <c r="P151" s="1"/>
  <c r="F149"/>
  <c r="Q149" s="1"/>
  <c r="G148"/>
  <c r="I148" s="1"/>
  <c r="AA314" l="1"/>
  <c r="AB315"/>
  <c r="N149"/>
  <c r="M148"/>
  <c r="BN145"/>
  <c r="BQ145"/>
  <c r="BK145"/>
  <c r="BT145"/>
  <c r="BH145"/>
  <c r="BD160"/>
  <c r="BU160" s="1"/>
  <c r="AY160"/>
  <c r="BO160" s="1"/>
  <c r="BE162"/>
  <c r="BV162" s="1"/>
  <c r="AZ162"/>
  <c r="BP162" s="1"/>
  <c r="BC146"/>
  <c r="BF146" s="1"/>
  <c r="BW146" s="1"/>
  <c r="AX146"/>
  <c r="BA146" s="1"/>
  <c r="AT160"/>
  <c r="BI160" s="1"/>
  <c r="AD161"/>
  <c r="AU162"/>
  <c r="BJ162" s="1"/>
  <c r="AE163"/>
  <c r="Z147"/>
  <c r="AS146"/>
  <c r="AV146" s="1"/>
  <c r="K147"/>
  <c r="Y147"/>
  <c r="L147"/>
  <c r="L148" s="1"/>
  <c r="H148"/>
  <c r="K148"/>
  <c r="E152"/>
  <c r="P152" s="1"/>
  <c r="F150"/>
  <c r="Q150" s="1"/>
  <c r="G149"/>
  <c r="I149" s="1"/>
  <c r="AA315" l="1"/>
  <c r="AB316"/>
  <c r="N150"/>
  <c r="M149"/>
  <c r="BN146"/>
  <c r="BT146"/>
  <c r="BH146"/>
  <c r="BK146"/>
  <c r="BQ146"/>
  <c r="AZ163"/>
  <c r="BP163" s="1"/>
  <c r="BE163"/>
  <c r="BV163" s="1"/>
  <c r="BC147"/>
  <c r="BF147" s="1"/>
  <c r="BW147" s="1"/>
  <c r="AX147"/>
  <c r="BA147" s="1"/>
  <c r="BD161"/>
  <c r="BU161" s="1"/>
  <c r="AY161"/>
  <c r="BO161" s="1"/>
  <c r="H149"/>
  <c r="J149" s="1"/>
  <c r="Y150" s="1"/>
  <c r="AT161"/>
  <c r="BI161" s="1"/>
  <c r="AD162"/>
  <c r="AU163"/>
  <c r="BJ163" s="1"/>
  <c r="AE164"/>
  <c r="Z148"/>
  <c r="AS147"/>
  <c r="AV147" s="1"/>
  <c r="J148"/>
  <c r="E153"/>
  <c r="P153" s="1"/>
  <c r="F151"/>
  <c r="Q151" s="1"/>
  <c r="G150"/>
  <c r="I150" s="1"/>
  <c r="AB317" l="1"/>
  <c r="AA316"/>
  <c r="N151"/>
  <c r="M150"/>
  <c r="BI162"/>
  <c r="BQ147"/>
  <c r="BH147"/>
  <c r="BT147"/>
  <c r="BN147"/>
  <c r="BK147"/>
  <c r="AY162"/>
  <c r="BO162" s="1"/>
  <c r="BD162"/>
  <c r="BU162" s="1"/>
  <c r="BE164"/>
  <c r="BV164" s="1"/>
  <c r="AZ164"/>
  <c r="BP164" s="1"/>
  <c r="BC148"/>
  <c r="BF148" s="1"/>
  <c r="BW148" s="1"/>
  <c r="AX148"/>
  <c r="BA148" s="1"/>
  <c r="AT162"/>
  <c r="AD163"/>
  <c r="Z149"/>
  <c r="AS148"/>
  <c r="AV148" s="1"/>
  <c r="AU164"/>
  <c r="BJ164" s="1"/>
  <c r="AE165"/>
  <c r="K149"/>
  <c r="Y149"/>
  <c r="L149"/>
  <c r="L150" s="1"/>
  <c r="H150"/>
  <c r="K150"/>
  <c r="E154"/>
  <c r="P154" s="1"/>
  <c r="F152"/>
  <c r="Q152" s="1"/>
  <c r="G151"/>
  <c r="I151" s="1"/>
  <c r="AA317" l="1"/>
  <c r="AB318"/>
  <c r="M151"/>
  <c r="N152"/>
  <c r="BN148"/>
  <c r="BK148"/>
  <c r="BQ148"/>
  <c r="BH148"/>
  <c r="BT148"/>
  <c r="AX149"/>
  <c r="BA149" s="1"/>
  <c r="BC149"/>
  <c r="BF149" s="1"/>
  <c r="BW149" s="1"/>
  <c r="BE165"/>
  <c r="BV165" s="1"/>
  <c r="AZ165"/>
  <c r="BP165" s="1"/>
  <c r="BD163"/>
  <c r="BU163" s="1"/>
  <c r="AY163"/>
  <c r="BO163" s="1"/>
  <c r="H151"/>
  <c r="AT163"/>
  <c r="BI163" s="1"/>
  <c r="AD164"/>
  <c r="Z150"/>
  <c r="AS149"/>
  <c r="AV149" s="1"/>
  <c r="AU165"/>
  <c r="BJ165" s="1"/>
  <c r="AE166"/>
  <c r="J150"/>
  <c r="J151"/>
  <c r="Y152" s="1"/>
  <c r="E155"/>
  <c r="P155" s="1"/>
  <c r="F153"/>
  <c r="Q153" s="1"/>
  <c r="G152"/>
  <c r="I152" s="1"/>
  <c r="AA318" l="1"/>
  <c r="AB319"/>
  <c r="M152"/>
  <c r="N153"/>
  <c r="BH149"/>
  <c r="BT149"/>
  <c r="BK149"/>
  <c r="BQ149"/>
  <c r="BN149"/>
  <c r="BD164"/>
  <c r="BU164" s="1"/>
  <c r="AY164"/>
  <c r="BO164" s="1"/>
  <c r="BC150"/>
  <c r="BF150" s="1"/>
  <c r="BW150" s="1"/>
  <c r="AX150"/>
  <c r="BA150" s="1"/>
  <c r="BE166"/>
  <c r="BV166" s="1"/>
  <c r="AZ166"/>
  <c r="BP166" s="1"/>
  <c r="AT164"/>
  <c r="BI164" s="1"/>
  <c r="AD165"/>
  <c r="Z151"/>
  <c r="AS150"/>
  <c r="AV150" s="1"/>
  <c r="K151"/>
  <c r="Y151"/>
  <c r="AU166"/>
  <c r="BJ166" s="1"/>
  <c r="AE167"/>
  <c r="AI167" s="1"/>
  <c r="L151"/>
  <c r="L152" s="1"/>
  <c r="H152"/>
  <c r="K152"/>
  <c r="E156"/>
  <c r="P156" s="1"/>
  <c r="F154"/>
  <c r="Q154" s="1"/>
  <c r="G153"/>
  <c r="I153" s="1"/>
  <c r="AB320" l="1"/>
  <c r="AA319"/>
  <c r="M153"/>
  <c r="N154"/>
  <c r="BH150"/>
  <c r="BK150"/>
  <c r="BT150"/>
  <c r="BN150"/>
  <c r="BQ150"/>
  <c r="BC151"/>
  <c r="BF151" s="1"/>
  <c r="BW151" s="1"/>
  <c r="AX151"/>
  <c r="BA151" s="1"/>
  <c r="AZ167"/>
  <c r="BP167" s="1"/>
  <c r="BE167"/>
  <c r="BV167" s="1"/>
  <c r="BD165"/>
  <c r="BU165" s="1"/>
  <c r="AY165"/>
  <c r="BO165" s="1"/>
  <c r="H153"/>
  <c r="AT165"/>
  <c r="BI165" s="1"/>
  <c r="AD166"/>
  <c r="Z152"/>
  <c r="AS151"/>
  <c r="AV151" s="1"/>
  <c r="AU167"/>
  <c r="BJ167" s="1"/>
  <c r="AE168"/>
  <c r="J152"/>
  <c r="J153"/>
  <c r="Y154" s="1"/>
  <c r="E157"/>
  <c r="P157" s="1"/>
  <c r="F155"/>
  <c r="Q155" s="1"/>
  <c r="G154"/>
  <c r="I154" s="1"/>
  <c r="AA320" l="1"/>
  <c r="AB321"/>
  <c r="N155"/>
  <c r="M155" s="1"/>
  <c r="M154"/>
  <c r="BI166"/>
  <c r="BN151"/>
  <c r="BQ151"/>
  <c r="BH151"/>
  <c r="BT151"/>
  <c r="BK151"/>
  <c r="BD166"/>
  <c r="BU166" s="1"/>
  <c r="AY166"/>
  <c r="BO166" s="1"/>
  <c r="BC152"/>
  <c r="BF152" s="1"/>
  <c r="BW152" s="1"/>
  <c r="AX152"/>
  <c r="BA152" s="1"/>
  <c r="BE168"/>
  <c r="BV168" s="1"/>
  <c r="AZ168"/>
  <c r="BP168" s="1"/>
  <c r="AT166"/>
  <c r="AD167"/>
  <c r="AH167" s="1"/>
  <c r="K153"/>
  <c r="Y153"/>
  <c r="Z153"/>
  <c r="AS152"/>
  <c r="AV152" s="1"/>
  <c r="AU168"/>
  <c r="BJ168" s="1"/>
  <c r="AE169"/>
  <c r="L153"/>
  <c r="L154" s="1"/>
  <c r="H154"/>
  <c r="J154" s="1"/>
  <c r="K154"/>
  <c r="E158"/>
  <c r="P158" s="1"/>
  <c r="F156"/>
  <c r="Q156" s="1"/>
  <c r="G155"/>
  <c r="I155" s="1"/>
  <c r="AB322" l="1"/>
  <c r="AA321"/>
  <c r="N156"/>
  <c r="O156"/>
  <c r="O157" s="1"/>
  <c r="O158" s="1"/>
  <c r="O159" s="1"/>
  <c r="O160" s="1"/>
  <c r="O161" s="1"/>
  <c r="O162" s="1"/>
  <c r="O163" s="1"/>
  <c r="O164" s="1"/>
  <c r="O165" s="1"/>
  <c r="O166" s="1"/>
  <c r="O167" s="1"/>
  <c r="BQ152"/>
  <c r="BK152"/>
  <c r="BH152"/>
  <c r="BN152"/>
  <c r="BT152"/>
  <c r="BE169"/>
  <c r="BV169" s="1"/>
  <c r="AZ169"/>
  <c r="BP169" s="1"/>
  <c r="BD167"/>
  <c r="BU167" s="1"/>
  <c r="AY167"/>
  <c r="BO167" s="1"/>
  <c r="AX153"/>
  <c r="BA153" s="1"/>
  <c r="BC153"/>
  <c r="BF153" s="1"/>
  <c r="BW153" s="1"/>
  <c r="AT167"/>
  <c r="BI167" s="1"/>
  <c r="AD168"/>
  <c r="AU169"/>
  <c r="BJ169" s="1"/>
  <c r="AE170"/>
  <c r="K155"/>
  <c r="Y155"/>
  <c r="Z154"/>
  <c r="AS153"/>
  <c r="AV153" s="1"/>
  <c r="L155"/>
  <c r="H155"/>
  <c r="E159"/>
  <c r="P159" s="1"/>
  <c r="F157"/>
  <c r="Q157" s="1"/>
  <c r="G156"/>
  <c r="I156" s="1"/>
  <c r="AA322" l="1"/>
  <c r="AB323"/>
  <c r="AA323" s="1"/>
  <c r="N157"/>
  <c r="M156"/>
  <c r="BO168"/>
  <c r="BT153"/>
  <c r="BK153"/>
  <c r="BN153"/>
  <c r="BH153"/>
  <c r="BQ153"/>
  <c r="BC154"/>
  <c r="BF154" s="1"/>
  <c r="BW154" s="1"/>
  <c r="AX154"/>
  <c r="BA154" s="1"/>
  <c r="BE170"/>
  <c r="BV170" s="1"/>
  <c r="AZ170"/>
  <c r="BP170" s="1"/>
  <c r="BD168"/>
  <c r="BU168" s="1"/>
  <c r="AY168"/>
  <c r="AT168"/>
  <c r="BI168" s="1"/>
  <c r="AD169"/>
  <c r="Z155"/>
  <c r="AG155" s="1"/>
  <c r="AS154"/>
  <c r="AV154" s="1"/>
  <c r="AU170"/>
  <c r="BJ170" s="1"/>
  <c r="AE171"/>
  <c r="H156"/>
  <c r="J156" s="1"/>
  <c r="Y157" s="1"/>
  <c r="J155"/>
  <c r="E160"/>
  <c r="P160" s="1"/>
  <c r="F158"/>
  <c r="Q158" s="1"/>
  <c r="G157"/>
  <c r="AC324" l="1"/>
  <c r="AC325" s="1"/>
  <c r="AC326" s="1"/>
  <c r="AC327" s="1"/>
  <c r="AC328" s="1"/>
  <c r="AC329" s="1"/>
  <c r="AC330" s="1"/>
  <c r="AC331" s="1"/>
  <c r="AC332" s="1"/>
  <c r="AC333" s="1"/>
  <c r="AC334" s="1"/>
  <c r="AC335" s="1"/>
  <c r="AB324"/>
  <c r="M157"/>
  <c r="N158"/>
  <c r="BQ154"/>
  <c r="BK154"/>
  <c r="BT154"/>
  <c r="BH154"/>
  <c r="BN154"/>
  <c r="BC155"/>
  <c r="BF155" s="1"/>
  <c r="BW155" s="1"/>
  <c r="AX155"/>
  <c r="BA155" s="1"/>
  <c r="BE171"/>
  <c r="BV171" s="1"/>
  <c r="AZ171"/>
  <c r="BP171" s="1"/>
  <c r="BD169"/>
  <c r="BU169" s="1"/>
  <c r="AY169"/>
  <c r="BO169" s="1"/>
  <c r="AT169"/>
  <c r="BI169" s="1"/>
  <c r="AD170"/>
  <c r="Z156"/>
  <c r="AS155"/>
  <c r="AV155" s="1"/>
  <c r="K156"/>
  <c r="Y156"/>
  <c r="AU171"/>
  <c r="BJ171" s="1"/>
  <c r="AE172"/>
  <c r="L156"/>
  <c r="L157" s="1"/>
  <c r="H157"/>
  <c r="K157"/>
  <c r="I157"/>
  <c r="E161"/>
  <c r="P161" s="1"/>
  <c r="F159"/>
  <c r="Q159" s="1"/>
  <c r="G158"/>
  <c r="AA324" l="1"/>
  <c r="AB325"/>
  <c r="M158"/>
  <c r="N159"/>
  <c r="BN155"/>
  <c r="BK155"/>
  <c r="BT155"/>
  <c r="BQ155"/>
  <c r="BH155"/>
  <c r="BC156"/>
  <c r="BF156" s="1"/>
  <c r="BW156" s="1"/>
  <c r="AX156"/>
  <c r="BA156" s="1"/>
  <c r="BE172"/>
  <c r="BV172" s="1"/>
  <c r="AZ172"/>
  <c r="BP172" s="1"/>
  <c r="AY170"/>
  <c r="BO170" s="1"/>
  <c r="BD170"/>
  <c r="BU170" s="1"/>
  <c r="AT170"/>
  <c r="BI170" s="1"/>
  <c r="AD171"/>
  <c r="AU172"/>
  <c r="BJ172" s="1"/>
  <c r="AE173"/>
  <c r="Z157"/>
  <c r="AS156"/>
  <c r="AV156" s="1"/>
  <c r="H158"/>
  <c r="J157"/>
  <c r="I158"/>
  <c r="E162"/>
  <c r="P162" s="1"/>
  <c r="F160"/>
  <c r="Q160" s="1"/>
  <c r="G159"/>
  <c r="AA325" l="1"/>
  <c r="AB326"/>
  <c r="M159"/>
  <c r="N160"/>
  <c r="BN156"/>
  <c r="BT156"/>
  <c r="BH156"/>
  <c r="BK156"/>
  <c r="BQ156"/>
  <c r="BE173"/>
  <c r="BV173" s="1"/>
  <c r="AZ173"/>
  <c r="BP173" s="1"/>
  <c r="AX157"/>
  <c r="BA157" s="1"/>
  <c r="BC157"/>
  <c r="BF157" s="1"/>
  <c r="BW157" s="1"/>
  <c r="BD171"/>
  <c r="BU171" s="1"/>
  <c r="AY171"/>
  <c r="BO171" s="1"/>
  <c r="AT171"/>
  <c r="BI171" s="1"/>
  <c r="AD172"/>
  <c r="AU173"/>
  <c r="BJ173" s="1"/>
  <c r="AE174"/>
  <c r="Z158"/>
  <c r="AS157"/>
  <c r="AV157" s="1"/>
  <c r="K158"/>
  <c r="Y158"/>
  <c r="J158"/>
  <c r="L158"/>
  <c r="H159"/>
  <c r="I159"/>
  <c r="E163"/>
  <c r="P163" s="1"/>
  <c r="F161"/>
  <c r="Q161" s="1"/>
  <c r="G160"/>
  <c r="AA326" l="1"/>
  <c r="AB327"/>
  <c r="N161"/>
  <c r="M160"/>
  <c r="BH157"/>
  <c r="BN157"/>
  <c r="BQ157"/>
  <c r="BT157"/>
  <c r="BK157"/>
  <c r="BE174"/>
  <c r="BV174" s="1"/>
  <c r="AZ174"/>
  <c r="BP174" s="1"/>
  <c r="H160"/>
  <c r="BC158"/>
  <c r="BF158" s="1"/>
  <c r="BW158" s="1"/>
  <c r="AX158"/>
  <c r="BA158" s="1"/>
  <c r="BD172"/>
  <c r="BU172" s="1"/>
  <c r="AY172"/>
  <c r="BO172" s="1"/>
  <c r="AT172"/>
  <c r="BI172" s="1"/>
  <c r="AD173"/>
  <c r="AU174"/>
  <c r="BJ174" s="1"/>
  <c r="AE175"/>
  <c r="K159"/>
  <c r="Y159"/>
  <c r="Z159"/>
  <c r="AS158"/>
  <c r="AV158" s="1"/>
  <c r="J159"/>
  <c r="L159"/>
  <c r="I160"/>
  <c r="E164"/>
  <c r="P164" s="1"/>
  <c r="F162"/>
  <c r="Q162" s="1"/>
  <c r="G161"/>
  <c r="AA327" l="1"/>
  <c r="AB328"/>
  <c r="N162"/>
  <c r="M161"/>
  <c r="H161"/>
  <c r="BK158"/>
  <c r="BN158"/>
  <c r="BQ158"/>
  <c r="BH158"/>
  <c r="L160"/>
  <c r="BT158"/>
  <c r="BD173"/>
  <c r="BU173" s="1"/>
  <c r="AY173"/>
  <c r="BO173" s="1"/>
  <c r="BC159"/>
  <c r="BF159" s="1"/>
  <c r="BW159" s="1"/>
  <c r="AX159"/>
  <c r="BA159" s="1"/>
  <c r="AZ175"/>
  <c r="BP175" s="1"/>
  <c r="BE175"/>
  <c r="BV175" s="1"/>
  <c r="AT173"/>
  <c r="BI173" s="1"/>
  <c r="AD174"/>
  <c r="K160"/>
  <c r="Y160"/>
  <c r="Z160"/>
  <c r="AS159"/>
  <c r="AV159" s="1"/>
  <c r="AU175"/>
  <c r="BJ175" s="1"/>
  <c r="AE176"/>
  <c r="I161"/>
  <c r="J160"/>
  <c r="Y161" s="1"/>
  <c r="E165"/>
  <c r="P165" s="1"/>
  <c r="F163"/>
  <c r="Q163" s="1"/>
  <c r="G162"/>
  <c r="AB329" l="1"/>
  <c r="AA328"/>
  <c r="N163"/>
  <c r="M162"/>
  <c r="J161"/>
  <c r="Y162" s="1"/>
  <c r="BK159"/>
  <c r="BH159"/>
  <c r="BN159"/>
  <c r="BT159"/>
  <c r="BQ159"/>
  <c r="BE176"/>
  <c r="BV176" s="1"/>
  <c r="AZ176"/>
  <c r="BP176" s="1"/>
  <c r="BC160"/>
  <c r="BF160" s="1"/>
  <c r="BW160" s="1"/>
  <c r="AX160"/>
  <c r="BA160" s="1"/>
  <c r="AY174"/>
  <c r="BO174" s="1"/>
  <c r="BD174"/>
  <c r="BU174" s="1"/>
  <c r="AT174"/>
  <c r="BI174" s="1"/>
  <c r="AD175"/>
  <c r="AU176"/>
  <c r="BJ176" s="1"/>
  <c r="AE177"/>
  <c r="Z161"/>
  <c r="AS160"/>
  <c r="AV160" s="1"/>
  <c r="I162"/>
  <c r="H162"/>
  <c r="L161"/>
  <c r="K161"/>
  <c r="E166"/>
  <c r="P166" s="1"/>
  <c r="F164"/>
  <c r="Q164" s="1"/>
  <c r="G163"/>
  <c r="AA329" l="1"/>
  <c r="AB330"/>
  <c r="N164"/>
  <c r="M163"/>
  <c r="L162"/>
  <c r="K162"/>
  <c r="BH160"/>
  <c r="BQ160"/>
  <c r="BK160"/>
  <c r="BN160"/>
  <c r="BT160"/>
  <c r="BC161"/>
  <c r="BF161" s="1"/>
  <c r="BW161" s="1"/>
  <c r="AX161"/>
  <c r="BA161" s="1"/>
  <c r="BE177"/>
  <c r="BV177" s="1"/>
  <c r="AZ177"/>
  <c r="BP177" s="1"/>
  <c r="BD175"/>
  <c r="BU175" s="1"/>
  <c r="AY175"/>
  <c r="BO175" s="1"/>
  <c r="AT175"/>
  <c r="BI175" s="1"/>
  <c r="AD176"/>
  <c r="Z162"/>
  <c r="AS161"/>
  <c r="AV161" s="1"/>
  <c r="AU177"/>
  <c r="BJ177" s="1"/>
  <c r="AE178"/>
  <c r="J162"/>
  <c r="I163"/>
  <c r="H163"/>
  <c r="E167"/>
  <c r="P167" s="1"/>
  <c r="F165"/>
  <c r="Q165" s="1"/>
  <c r="G164"/>
  <c r="AA330" l="1"/>
  <c r="AB331"/>
  <c r="M164"/>
  <c r="N165"/>
  <c r="BQ161"/>
  <c r="BN161"/>
  <c r="BT161"/>
  <c r="BH161"/>
  <c r="BK161"/>
  <c r="BC162"/>
  <c r="BF162" s="1"/>
  <c r="BW162" s="1"/>
  <c r="AX162"/>
  <c r="BA162" s="1"/>
  <c r="BE178"/>
  <c r="BV178" s="1"/>
  <c r="AZ178"/>
  <c r="BP178" s="1"/>
  <c r="BD176"/>
  <c r="BU176" s="1"/>
  <c r="AY176"/>
  <c r="BO176" s="1"/>
  <c r="AT176"/>
  <c r="BI176" s="1"/>
  <c r="AD177"/>
  <c r="Z163"/>
  <c r="AS162"/>
  <c r="AV162" s="1"/>
  <c r="K163"/>
  <c r="Y163"/>
  <c r="AU178"/>
  <c r="BJ178" s="1"/>
  <c r="AE179"/>
  <c r="AI179" s="1"/>
  <c r="I164"/>
  <c r="H164"/>
  <c r="J163"/>
  <c r="L163"/>
  <c r="E168"/>
  <c r="P168" s="1"/>
  <c r="F166"/>
  <c r="Q166" s="1"/>
  <c r="G165"/>
  <c r="AA331" l="1"/>
  <c r="AB332"/>
  <c r="M165"/>
  <c r="N166"/>
  <c r="BQ162"/>
  <c r="BK162"/>
  <c r="BN162"/>
  <c r="BT162"/>
  <c r="BH162"/>
  <c r="BC163"/>
  <c r="BF163" s="1"/>
  <c r="BW163" s="1"/>
  <c r="AX163"/>
  <c r="BA163" s="1"/>
  <c r="AZ179"/>
  <c r="BP179" s="1"/>
  <c r="BE179"/>
  <c r="BV179" s="1"/>
  <c r="BD177"/>
  <c r="BU177" s="1"/>
  <c r="AY177"/>
  <c r="BO177" s="1"/>
  <c r="J164"/>
  <c r="K165" s="1"/>
  <c r="AT177"/>
  <c r="BI177" s="1"/>
  <c r="AD178"/>
  <c r="K164"/>
  <c r="Y164"/>
  <c r="Z164"/>
  <c r="AS163"/>
  <c r="AV163" s="1"/>
  <c r="AU179"/>
  <c r="BJ179" s="1"/>
  <c r="AE180"/>
  <c r="H165"/>
  <c r="L164"/>
  <c r="I165"/>
  <c r="E169"/>
  <c r="P169" s="1"/>
  <c r="F167"/>
  <c r="Q167" s="1"/>
  <c r="G166"/>
  <c r="AA332" l="1"/>
  <c r="AB333"/>
  <c r="N167"/>
  <c r="M167" s="1"/>
  <c r="M166"/>
  <c r="BK163"/>
  <c r="BN163"/>
  <c r="BQ163"/>
  <c r="BH163"/>
  <c r="L165"/>
  <c r="Y165"/>
  <c r="BT163"/>
  <c r="BE180"/>
  <c r="BV180" s="1"/>
  <c r="AZ180"/>
  <c r="BP180" s="1"/>
  <c r="AY178"/>
  <c r="BO178" s="1"/>
  <c r="BD178"/>
  <c r="BU178" s="1"/>
  <c r="BC164"/>
  <c r="BF164" s="1"/>
  <c r="BW164" s="1"/>
  <c r="AX164"/>
  <c r="BA164" s="1"/>
  <c r="AT178"/>
  <c r="BI178" s="1"/>
  <c r="AD179"/>
  <c r="AH179" s="1"/>
  <c r="Z165"/>
  <c r="AS164"/>
  <c r="AV164" s="1"/>
  <c r="AU180"/>
  <c r="BJ180" s="1"/>
  <c r="AE181"/>
  <c r="H166"/>
  <c r="I166"/>
  <c r="J165"/>
  <c r="Y166" s="1"/>
  <c r="E170"/>
  <c r="P170" s="1"/>
  <c r="F168"/>
  <c r="Q168" s="1"/>
  <c r="G167"/>
  <c r="AA333" l="1"/>
  <c r="AB334"/>
  <c r="N168"/>
  <c r="O168"/>
  <c r="O169" s="1"/>
  <c r="O170" s="1"/>
  <c r="O171" s="1"/>
  <c r="O172" s="1"/>
  <c r="O173" s="1"/>
  <c r="O174" s="1"/>
  <c r="O175" s="1"/>
  <c r="O176" s="1"/>
  <c r="O177" s="1"/>
  <c r="O178" s="1"/>
  <c r="O179" s="1"/>
  <c r="J166"/>
  <c r="K167" s="1"/>
  <c r="BQ164"/>
  <c r="BH164"/>
  <c r="BN164"/>
  <c r="BT164"/>
  <c r="BK164"/>
  <c r="AX165"/>
  <c r="BA165" s="1"/>
  <c r="BC165"/>
  <c r="BF165" s="1"/>
  <c r="BW165" s="1"/>
  <c r="BE181"/>
  <c r="BV181" s="1"/>
  <c r="AZ181"/>
  <c r="BP181" s="1"/>
  <c r="BD179"/>
  <c r="BU179" s="1"/>
  <c r="AY179"/>
  <c r="BO179" s="1"/>
  <c r="AT179"/>
  <c r="BI179" s="1"/>
  <c r="AD180"/>
  <c r="Z166"/>
  <c r="AS165"/>
  <c r="AV165" s="1"/>
  <c r="AU181"/>
  <c r="BJ181" s="1"/>
  <c r="AE182"/>
  <c r="I167"/>
  <c r="H167"/>
  <c r="L166"/>
  <c r="K166"/>
  <c r="E171"/>
  <c r="P171" s="1"/>
  <c r="F169"/>
  <c r="Q169" s="1"/>
  <c r="G168"/>
  <c r="AA334" l="1"/>
  <c r="AB335"/>
  <c r="AA335" s="1"/>
  <c r="M168"/>
  <c r="N169"/>
  <c r="BT165"/>
  <c r="Y167"/>
  <c r="BK165"/>
  <c r="L167"/>
  <c r="BH165"/>
  <c r="BN165"/>
  <c r="BQ165"/>
  <c r="BC166"/>
  <c r="BF166" s="1"/>
  <c r="BW166" s="1"/>
  <c r="AX166"/>
  <c r="BA166" s="1"/>
  <c r="BE182"/>
  <c r="BV182" s="1"/>
  <c r="AZ182"/>
  <c r="BP182" s="1"/>
  <c r="BD180"/>
  <c r="BU180" s="1"/>
  <c r="AY180"/>
  <c r="BO180" s="1"/>
  <c r="AT180"/>
  <c r="BI180" s="1"/>
  <c r="AD181"/>
  <c r="Z167"/>
  <c r="AG167" s="1"/>
  <c r="AS166"/>
  <c r="AV166" s="1"/>
  <c r="AU182"/>
  <c r="BJ182" s="1"/>
  <c r="AE183"/>
  <c r="J167"/>
  <c r="I168"/>
  <c r="H168"/>
  <c r="E172"/>
  <c r="P172" s="1"/>
  <c r="F170"/>
  <c r="Q170" s="1"/>
  <c r="G169"/>
  <c r="AC336" l="1"/>
  <c r="AC337" s="1"/>
  <c r="AC338" s="1"/>
  <c r="AC339" s="1"/>
  <c r="AC340" s="1"/>
  <c r="AC341" s="1"/>
  <c r="AC342" s="1"/>
  <c r="AC343" s="1"/>
  <c r="AC344" s="1"/>
  <c r="AC345" s="1"/>
  <c r="AC346" s="1"/>
  <c r="AC347" s="1"/>
  <c r="AB336"/>
  <c r="N170"/>
  <c r="M169"/>
  <c r="BN166"/>
  <c r="BQ166"/>
  <c r="BK166"/>
  <c r="BH166"/>
  <c r="BT166"/>
  <c r="BC167"/>
  <c r="BF167" s="1"/>
  <c r="BW167" s="1"/>
  <c r="AX167"/>
  <c r="BA167" s="1"/>
  <c r="AZ183"/>
  <c r="BP183" s="1"/>
  <c r="BE183"/>
  <c r="BV183" s="1"/>
  <c r="BD181"/>
  <c r="BU181" s="1"/>
  <c r="AY181"/>
  <c r="BO181" s="1"/>
  <c r="AT181"/>
  <c r="BI181" s="1"/>
  <c r="AD182"/>
  <c r="Z168"/>
  <c r="AS167"/>
  <c r="AV167" s="1"/>
  <c r="K168"/>
  <c r="Y168"/>
  <c r="AU183"/>
  <c r="BJ183" s="1"/>
  <c r="AE184"/>
  <c r="I169"/>
  <c r="H169"/>
  <c r="J168"/>
  <c r="L168"/>
  <c r="F171"/>
  <c r="Q171" s="1"/>
  <c r="G170"/>
  <c r="E173"/>
  <c r="P173" s="1"/>
  <c r="AA336" l="1"/>
  <c r="AB337"/>
  <c r="M170"/>
  <c r="N171"/>
  <c r="BT167"/>
  <c r="BQ167"/>
  <c r="BK167"/>
  <c r="BN167"/>
  <c r="BH167"/>
  <c r="BC168"/>
  <c r="BF168" s="1"/>
  <c r="BW168" s="1"/>
  <c r="AX168"/>
  <c r="BA168" s="1"/>
  <c r="BE184"/>
  <c r="BV184" s="1"/>
  <c r="AZ184"/>
  <c r="BP184" s="1"/>
  <c r="BD182"/>
  <c r="BU182" s="1"/>
  <c r="AY182"/>
  <c r="BO182" s="1"/>
  <c r="AT182"/>
  <c r="BI182" s="1"/>
  <c r="AD183"/>
  <c r="K169"/>
  <c r="Y169"/>
  <c r="Z169"/>
  <c r="AS168"/>
  <c r="AV168" s="1"/>
  <c r="J169"/>
  <c r="AU184"/>
  <c r="BJ184" s="1"/>
  <c r="AE185"/>
  <c r="H170"/>
  <c r="L169"/>
  <c r="L170" s="1"/>
  <c r="I170"/>
  <c r="F172"/>
  <c r="Q172" s="1"/>
  <c r="G171"/>
  <c r="E174"/>
  <c r="P174" s="1"/>
  <c r="AB338" l="1"/>
  <c r="AA337"/>
  <c r="N172"/>
  <c r="M171"/>
  <c r="BQ168"/>
  <c r="BH168"/>
  <c r="BT168"/>
  <c r="BK168"/>
  <c r="BN168"/>
  <c r="BE185"/>
  <c r="BV185" s="1"/>
  <c r="AZ185"/>
  <c r="BP185" s="1"/>
  <c r="AX169"/>
  <c r="BA169" s="1"/>
  <c r="BC169"/>
  <c r="BF169" s="1"/>
  <c r="BW169" s="1"/>
  <c r="BD183"/>
  <c r="BU183" s="1"/>
  <c r="AY183"/>
  <c r="BO183" s="1"/>
  <c r="AT183"/>
  <c r="BI183" s="1"/>
  <c r="AD184"/>
  <c r="K170"/>
  <c r="Y170"/>
  <c r="AU185"/>
  <c r="BJ185" s="1"/>
  <c r="AE186"/>
  <c r="Z170"/>
  <c r="AS169"/>
  <c r="AV169" s="1"/>
  <c r="H171"/>
  <c r="J170"/>
  <c r="I171"/>
  <c r="F173"/>
  <c r="Q173" s="1"/>
  <c r="G172"/>
  <c r="E175"/>
  <c r="P175" s="1"/>
  <c r="AA338" l="1"/>
  <c r="AB339"/>
  <c r="N173"/>
  <c r="M172"/>
  <c r="BV186"/>
  <c r="BN169"/>
  <c r="BH169"/>
  <c r="BT169"/>
  <c r="BQ169"/>
  <c r="BK169"/>
  <c r="BC170"/>
  <c r="BF170" s="1"/>
  <c r="BW170" s="1"/>
  <c r="AX170"/>
  <c r="BA170" s="1"/>
  <c r="BE186"/>
  <c r="AZ186"/>
  <c r="BP186" s="1"/>
  <c r="BD184"/>
  <c r="BU184" s="1"/>
  <c r="AY184"/>
  <c r="BO184" s="1"/>
  <c r="AT184"/>
  <c r="BI184" s="1"/>
  <c r="AD185"/>
  <c r="K171"/>
  <c r="Y171"/>
  <c r="Z171"/>
  <c r="AS170"/>
  <c r="AV170" s="1"/>
  <c r="AU186"/>
  <c r="BJ186" s="1"/>
  <c r="AE187"/>
  <c r="H172"/>
  <c r="J171"/>
  <c r="Y172" s="1"/>
  <c r="L171"/>
  <c r="I172"/>
  <c r="E176"/>
  <c r="P176" s="1"/>
  <c r="F174"/>
  <c r="Q174" s="1"/>
  <c r="G173"/>
  <c r="AA339" l="1"/>
  <c r="AB340"/>
  <c r="M173"/>
  <c r="N174"/>
  <c r="BV187"/>
  <c r="BQ170"/>
  <c r="K172"/>
  <c r="BN170"/>
  <c r="BK170"/>
  <c r="BH170"/>
  <c r="BT170"/>
  <c r="BE187"/>
  <c r="AZ187"/>
  <c r="BP187" s="1"/>
  <c r="BC171"/>
  <c r="BF171" s="1"/>
  <c r="BW171" s="1"/>
  <c r="AX171"/>
  <c r="BA171" s="1"/>
  <c r="BD185"/>
  <c r="BU185" s="1"/>
  <c r="AY185"/>
  <c r="BO185" s="1"/>
  <c r="AT185"/>
  <c r="BI185" s="1"/>
  <c r="AD186"/>
  <c r="AU187"/>
  <c r="BJ187" s="1"/>
  <c r="AE188"/>
  <c r="L172"/>
  <c r="Z172"/>
  <c r="AS171"/>
  <c r="AV171" s="1"/>
  <c r="J172"/>
  <c r="I173"/>
  <c r="H173"/>
  <c r="E177"/>
  <c r="P177" s="1"/>
  <c r="F175"/>
  <c r="Q175" s="1"/>
  <c r="G174"/>
  <c r="AA340" l="1"/>
  <c r="AB341"/>
  <c r="N175"/>
  <c r="M174"/>
  <c r="BK171"/>
  <c r="BT171"/>
  <c r="BN171"/>
  <c r="BQ171"/>
  <c r="BH171"/>
  <c r="BE188"/>
  <c r="BV188" s="1"/>
  <c r="AZ188"/>
  <c r="BP188" s="1"/>
  <c r="BC172"/>
  <c r="BF172" s="1"/>
  <c r="BW172" s="1"/>
  <c r="AX172"/>
  <c r="BA172" s="1"/>
  <c r="AY186"/>
  <c r="BO186" s="1"/>
  <c r="BD186"/>
  <c r="BU186" s="1"/>
  <c r="AT186"/>
  <c r="BI186" s="1"/>
  <c r="AD187"/>
  <c r="AU188"/>
  <c r="BJ188" s="1"/>
  <c r="AE189"/>
  <c r="H174"/>
  <c r="K173"/>
  <c r="Y173"/>
  <c r="Z173"/>
  <c r="AS172"/>
  <c r="AV172" s="1"/>
  <c r="I174"/>
  <c r="L173"/>
  <c r="J173"/>
  <c r="E178"/>
  <c r="P178" s="1"/>
  <c r="F176"/>
  <c r="Q176" s="1"/>
  <c r="G175"/>
  <c r="AA341" l="1"/>
  <c r="AB342"/>
  <c r="M175"/>
  <c r="N176"/>
  <c r="J174"/>
  <c r="Y175" s="1"/>
  <c r="H175"/>
  <c r="BH172"/>
  <c r="BT172"/>
  <c r="BK172"/>
  <c r="BN172"/>
  <c r="BQ172"/>
  <c r="AX173"/>
  <c r="BA173" s="1"/>
  <c r="BC173"/>
  <c r="BF173" s="1"/>
  <c r="BW173" s="1"/>
  <c r="BE189"/>
  <c r="BV189" s="1"/>
  <c r="AZ189"/>
  <c r="BP189" s="1"/>
  <c r="BD187"/>
  <c r="BU187" s="1"/>
  <c r="AY187"/>
  <c r="BO187" s="1"/>
  <c r="AT187"/>
  <c r="BI187" s="1"/>
  <c r="AD188"/>
  <c r="Z174"/>
  <c r="AS173"/>
  <c r="AV173" s="1"/>
  <c r="AU189"/>
  <c r="BJ189" s="1"/>
  <c r="AE190"/>
  <c r="K174"/>
  <c r="Y174"/>
  <c r="I175"/>
  <c r="L174"/>
  <c r="E179"/>
  <c r="P179" s="1"/>
  <c r="F177"/>
  <c r="Q177" s="1"/>
  <c r="G176"/>
  <c r="AA342" l="1"/>
  <c r="AB343"/>
  <c r="M176"/>
  <c r="N177"/>
  <c r="K175"/>
  <c r="L175"/>
  <c r="J175"/>
  <c r="Y176" s="1"/>
  <c r="BN173"/>
  <c r="BQ173"/>
  <c r="BH173"/>
  <c r="BT173"/>
  <c r="BK173"/>
  <c r="BC174"/>
  <c r="BF174" s="1"/>
  <c r="BW174" s="1"/>
  <c r="AX174"/>
  <c r="BA174" s="1"/>
  <c r="BE190"/>
  <c r="BV190" s="1"/>
  <c r="AZ190"/>
  <c r="BP190" s="1"/>
  <c r="BD188"/>
  <c r="BU188" s="1"/>
  <c r="AY188"/>
  <c r="BO188" s="1"/>
  <c r="AT188"/>
  <c r="BI188" s="1"/>
  <c r="AD189"/>
  <c r="Z175"/>
  <c r="AS174"/>
  <c r="AV174" s="1"/>
  <c r="AU190"/>
  <c r="BJ190" s="1"/>
  <c r="AE191"/>
  <c r="AI191" s="1"/>
  <c r="I176"/>
  <c r="H176"/>
  <c r="E180"/>
  <c r="P180" s="1"/>
  <c r="F178"/>
  <c r="Q178" s="1"/>
  <c r="G177"/>
  <c r="AA343" l="1"/>
  <c r="AB344"/>
  <c r="I177"/>
  <c r="M177"/>
  <c r="N178"/>
  <c r="BU189"/>
  <c r="K176"/>
  <c r="L176"/>
  <c r="BQ174"/>
  <c r="BK174"/>
  <c r="BH174"/>
  <c r="BN174"/>
  <c r="BT174"/>
  <c r="AZ191"/>
  <c r="BP191" s="1"/>
  <c r="BE191"/>
  <c r="BV191" s="1"/>
  <c r="BC175"/>
  <c r="BF175" s="1"/>
  <c r="BW175" s="1"/>
  <c r="AX175"/>
  <c r="BA175" s="1"/>
  <c r="BD189"/>
  <c r="AY189"/>
  <c r="BO189" s="1"/>
  <c r="AT189"/>
  <c r="BI189" s="1"/>
  <c r="AD190"/>
  <c r="AU191"/>
  <c r="BJ191" s="1"/>
  <c r="AE192"/>
  <c r="Z176"/>
  <c r="AS175"/>
  <c r="AV175" s="1"/>
  <c r="J176"/>
  <c r="H177"/>
  <c r="E181"/>
  <c r="P181" s="1"/>
  <c r="F179"/>
  <c r="Q179" s="1"/>
  <c r="G178"/>
  <c r="AB345" l="1"/>
  <c r="AA344"/>
  <c r="M178"/>
  <c r="N179"/>
  <c r="M179" s="1"/>
  <c r="I178"/>
  <c r="J177"/>
  <c r="Y178" s="1"/>
  <c r="BI190"/>
  <c r="BQ175"/>
  <c r="BT175"/>
  <c r="BK175"/>
  <c r="BH175"/>
  <c r="BN175"/>
  <c r="BE192"/>
  <c r="BV192" s="1"/>
  <c r="AZ192"/>
  <c r="BP192" s="1"/>
  <c r="BC176"/>
  <c r="BF176" s="1"/>
  <c r="BW176" s="1"/>
  <c r="AX176"/>
  <c r="BA176" s="1"/>
  <c r="AY190"/>
  <c r="BO190" s="1"/>
  <c r="BD190"/>
  <c r="BU190" s="1"/>
  <c r="AT190"/>
  <c r="AD191"/>
  <c r="AH191" s="1"/>
  <c r="AU192"/>
  <c r="BJ192" s="1"/>
  <c r="AE193"/>
  <c r="K177"/>
  <c r="Y177"/>
  <c r="Z177"/>
  <c r="AS176"/>
  <c r="AV176" s="1"/>
  <c r="L177"/>
  <c r="L178" s="1"/>
  <c r="H178"/>
  <c r="J178" s="1"/>
  <c r="K178"/>
  <c r="E182"/>
  <c r="P182" s="1"/>
  <c r="F180"/>
  <c r="Q180" s="1"/>
  <c r="G179"/>
  <c r="I179" s="1"/>
  <c r="AA345" l="1"/>
  <c r="AB346"/>
  <c r="O180"/>
  <c r="O181" s="1"/>
  <c r="O182" s="1"/>
  <c r="O183" s="1"/>
  <c r="O184" s="1"/>
  <c r="O185" s="1"/>
  <c r="O186" s="1"/>
  <c r="O187" s="1"/>
  <c r="O188" s="1"/>
  <c r="O189" s="1"/>
  <c r="O190" s="1"/>
  <c r="O191" s="1"/>
  <c r="N180"/>
  <c r="BI191"/>
  <c r="BQ176"/>
  <c r="BK176"/>
  <c r="BN176"/>
  <c r="BT176"/>
  <c r="BH176"/>
  <c r="BC177"/>
  <c r="BF177" s="1"/>
  <c r="BW177" s="1"/>
  <c r="AX177"/>
  <c r="BA177" s="1"/>
  <c r="BE193"/>
  <c r="BV193" s="1"/>
  <c r="AZ193"/>
  <c r="BP193" s="1"/>
  <c r="BD191"/>
  <c r="BU191" s="1"/>
  <c r="AY191"/>
  <c r="BO191" s="1"/>
  <c r="AT191"/>
  <c r="AD192"/>
  <c r="Z178"/>
  <c r="AS177"/>
  <c r="AV177" s="1"/>
  <c r="K179"/>
  <c r="Y179"/>
  <c r="AU193"/>
  <c r="BJ193" s="1"/>
  <c r="AE194"/>
  <c r="L179"/>
  <c r="H179"/>
  <c r="E183"/>
  <c r="P183" s="1"/>
  <c r="F181"/>
  <c r="Q181" s="1"/>
  <c r="G180"/>
  <c r="I180" s="1"/>
  <c r="AA346" l="1"/>
  <c r="AB347"/>
  <c r="AA347" s="1"/>
  <c r="M180"/>
  <c r="N181"/>
  <c r="BK177"/>
  <c r="BH177"/>
  <c r="BN177"/>
  <c r="BT177"/>
  <c r="BQ177"/>
  <c r="BC178"/>
  <c r="BF178" s="1"/>
  <c r="BW178" s="1"/>
  <c r="AX178"/>
  <c r="BA178" s="1"/>
  <c r="BE194"/>
  <c r="BV194" s="1"/>
  <c r="AZ194"/>
  <c r="BP194" s="1"/>
  <c r="BD192"/>
  <c r="BU192" s="1"/>
  <c r="AY192"/>
  <c r="BO192" s="1"/>
  <c r="AT192"/>
  <c r="BI192" s="1"/>
  <c r="AD193"/>
  <c r="Z179"/>
  <c r="AG179" s="1"/>
  <c r="AS178"/>
  <c r="AV178" s="1"/>
  <c r="AU194"/>
  <c r="BJ194" s="1"/>
  <c r="AE195"/>
  <c r="H180"/>
  <c r="J180" s="1"/>
  <c r="J179"/>
  <c r="E184"/>
  <c r="F182"/>
  <c r="Q182" s="1"/>
  <c r="G181"/>
  <c r="I181" s="1"/>
  <c r="AC348" l="1"/>
  <c r="AC349" s="1"/>
  <c r="AC350" s="1"/>
  <c r="AC351" s="1"/>
  <c r="AC352" s="1"/>
  <c r="AC353" s="1"/>
  <c r="AC354" s="1"/>
  <c r="AC355" s="1"/>
  <c r="AC356" s="1"/>
  <c r="AC357" s="1"/>
  <c r="AC358" s="1"/>
  <c r="AC359" s="1"/>
  <c r="AB348"/>
  <c r="P184"/>
  <c r="CE8"/>
  <c r="N182"/>
  <c r="M181"/>
  <c r="BQ178"/>
  <c r="BK178"/>
  <c r="BH178"/>
  <c r="BN178"/>
  <c r="BT178"/>
  <c r="BC179"/>
  <c r="BF179" s="1"/>
  <c r="BW179" s="1"/>
  <c r="AX179"/>
  <c r="BA179" s="1"/>
  <c r="AZ195"/>
  <c r="BP195" s="1"/>
  <c r="BE195"/>
  <c r="BV195" s="1"/>
  <c r="BD193"/>
  <c r="BU193" s="1"/>
  <c r="AY193"/>
  <c r="BO193" s="1"/>
  <c r="AT193"/>
  <c r="BI193" s="1"/>
  <c r="AD194"/>
  <c r="Z180"/>
  <c r="AS179"/>
  <c r="AV179" s="1"/>
  <c r="K181"/>
  <c r="Y181"/>
  <c r="L180"/>
  <c r="L181" s="1"/>
  <c r="Y180"/>
  <c r="AU195"/>
  <c r="BJ195" s="1"/>
  <c r="AE196"/>
  <c r="K180"/>
  <c r="H181"/>
  <c r="J181" s="1"/>
  <c r="E185"/>
  <c r="P185" s="1"/>
  <c r="F183"/>
  <c r="Q183" s="1"/>
  <c r="G182"/>
  <c r="AB349" l="1"/>
  <c r="AA348"/>
  <c r="CD9"/>
  <c r="CJ8"/>
  <c r="M182"/>
  <c r="N183"/>
  <c r="BT179"/>
  <c r="BK179"/>
  <c r="BQ179"/>
  <c r="BH179"/>
  <c r="BN179"/>
  <c r="BC180"/>
  <c r="BF180" s="1"/>
  <c r="BW180" s="1"/>
  <c r="AX180"/>
  <c r="BA180" s="1"/>
  <c r="BE196"/>
  <c r="BV196" s="1"/>
  <c r="AZ196"/>
  <c r="BP196" s="1"/>
  <c r="AY194"/>
  <c r="BO194" s="1"/>
  <c r="BD194"/>
  <c r="BU194" s="1"/>
  <c r="AT194"/>
  <c r="BI194" s="1"/>
  <c r="AD195"/>
  <c r="Z181"/>
  <c r="AS180"/>
  <c r="AV180" s="1"/>
  <c r="K182"/>
  <c r="Y182"/>
  <c r="AU196"/>
  <c r="BJ196" s="1"/>
  <c r="AE197"/>
  <c r="H182"/>
  <c r="I182"/>
  <c r="L182"/>
  <c r="E186"/>
  <c r="P186" s="1"/>
  <c r="F184"/>
  <c r="G183"/>
  <c r="AA349" l="1"/>
  <c r="AB350"/>
  <c r="Q184"/>
  <c r="CG8"/>
  <c r="M183"/>
  <c r="N184"/>
  <c r="BU195"/>
  <c r="BK180"/>
  <c r="J182"/>
  <c r="K183" s="1"/>
  <c r="BN180"/>
  <c r="BT180"/>
  <c r="BQ180"/>
  <c r="BH180"/>
  <c r="AX181"/>
  <c r="BA181" s="1"/>
  <c r="BC181"/>
  <c r="BF181" s="1"/>
  <c r="BW181" s="1"/>
  <c r="BE197"/>
  <c r="BV197" s="1"/>
  <c r="AZ197"/>
  <c r="BP197" s="1"/>
  <c r="BD195"/>
  <c r="AY195"/>
  <c r="BO195" s="1"/>
  <c r="AT195"/>
  <c r="BI195" s="1"/>
  <c r="AD196"/>
  <c r="Z182"/>
  <c r="AS181"/>
  <c r="AV181" s="1"/>
  <c r="AU197"/>
  <c r="BJ197" s="1"/>
  <c r="AE198"/>
  <c r="H183"/>
  <c r="I183"/>
  <c r="E187"/>
  <c r="P187" s="1"/>
  <c r="F185"/>
  <c r="Q185" s="1"/>
  <c r="G184"/>
  <c r="AA350" l="1"/>
  <c r="AB351"/>
  <c r="CF9"/>
  <c r="CK8"/>
  <c r="N185"/>
  <c r="M184"/>
  <c r="H184"/>
  <c r="Y183"/>
  <c r="BN181"/>
  <c r="L183"/>
  <c r="BT181"/>
  <c r="BH181"/>
  <c r="BK181"/>
  <c r="BQ181"/>
  <c r="BE198"/>
  <c r="BV198" s="1"/>
  <c r="AZ198"/>
  <c r="BP198" s="1"/>
  <c r="BC182"/>
  <c r="BF182" s="1"/>
  <c r="BW182" s="1"/>
  <c r="AX182"/>
  <c r="BA182" s="1"/>
  <c r="BD196"/>
  <c r="BU196" s="1"/>
  <c r="AY196"/>
  <c r="BO196" s="1"/>
  <c r="AT196"/>
  <c r="BI196" s="1"/>
  <c r="AD197"/>
  <c r="AU198"/>
  <c r="BJ198" s="1"/>
  <c r="AE199"/>
  <c r="Z183"/>
  <c r="AS182"/>
  <c r="AV182" s="1"/>
  <c r="I184"/>
  <c r="J184" s="1"/>
  <c r="Y185" s="1"/>
  <c r="J183"/>
  <c r="Y184" s="1"/>
  <c r="E188"/>
  <c r="P188" s="1"/>
  <c r="F186"/>
  <c r="Q186" s="1"/>
  <c r="G185"/>
  <c r="AB352" l="1"/>
  <c r="AA351"/>
  <c r="M185"/>
  <c r="N186"/>
  <c r="BN182"/>
  <c r="BQ182"/>
  <c r="BH182"/>
  <c r="BT182"/>
  <c r="BK182"/>
  <c r="AZ199"/>
  <c r="BP199" s="1"/>
  <c r="BE199"/>
  <c r="BV199" s="1"/>
  <c r="BC183"/>
  <c r="BF183" s="1"/>
  <c r="BW183" s="1"/>
  <c r="AX183"/>
  <c r="BA183" s="1"/>
  <c r="BD197"/>
  <c r="BU197" s="1"/>
  <c r="AY197"/>
  <c r="BO197" s="1"/>
  <c r="AT197"/>
  <c r="BI197" s="1"/>
  <c r="AD198"/>
  <c r="AU199"/>
  <c r="BJ199" s="1"/>
  <c r="AE200"/>
  <c r="Z184"/>
  <c r="AS183"/>
  <c r="AV183" s="1"/>
  <c r="I185"/>
  <c r="H185"/>
  <c r="L184"/>
  <c r="L185" s="1"/>
  <c r="K184"/>
  <c r="K185"/>
  <c r="E189"/>
  <c r="P189" s="1"/>
  <c r="F187"/>
  <c r="Q187" s="1"/>
  <c r="G186"/>
  <c r="AA352" l="1"/>
  <c r="AB353"/>
  <c r="M186"/>
  <c r="N187"/>
  <c r="BT183"/>
  <c r="BK183"/>
  <c r="BN183"/>
  <c r="BQ183"/>
  <c r="BH183"/>
  <c r="BE200"/>
  <c r="BV200" s="1"/>
  <c r="AZ200"/>
  <c r="BP200" s="1"/>
  <c r="BC184"/>
  <c r="BF184" s="1"/>
  <c r="BW184" s="1"/>
  <c r="AX184"/>
  <c r="BA184" s="1"/>
  <c r="BD198"/>
  <c r="BU198" s="1"/>
  <c r="AY198"/>
  <c r="BO198" s="1"/>
  <c r="AT198"/>
  <c r="BI198" s="1"/>
  <c r="AD199"/>
  <c r="AU200"/>
  <c r="BJ200" s="1"/>
  <c r="AE201"/>
  <c r="Z185"/>
  <c r="AS184"/>
  <c r="AV184" s="1"/>
  <c r="J185"/>
  <c r="I186"/>
  <c r="H186"/>
  <c r="E190"/>
  <c r="P190" s="1"/>
  <c r="F188"/>
  <c r="Q188" s="1"/>
  <c r="G187"/>
  <c r="AB354" l="1"/>
  <c r="AA353"/>
  <c r="N188"/>
  <c r="M187"/>
  <c r="BQ184"/>
  <c r="BH184"/>
  <c r="BT184"/>
  <c r="BK184"/>
  <c r="BN184"/>
  <c r="BE201"/>
  <c r="BV201" s="1"/>
  <c r="AZ201"/>
  <c r="BP201" s="1"/>
  <c r="AX185"/>
  <c r="BA185" s="1"/>
  <c r="BC185"/>
  <c r="BF185" s="1"/>
  <c r="BW185" s="1"/>
  <c r="BD199"/>
  <c r="BU199" s="1"/>
  <c r="AY199"/>
  <c r="BO199" s="1"/>
  <c r="AT199"/>
  <c r="BI199" s="1"/>
  <c r="AD200"/>
  <c r="AU201"/>
  <c r="BJ201" s="1"/>
  <c r="AE202"/>
  <c r="K186"/>
  <c r="Y186"/>
  <c r="Z186"/>
  <c r="AS185"/>
  <c r="AV185" s="1"/>
  <c r="I187"/>
  <c r="J186"/>
  <c r="Y187" s="1"/>
  <c r="L186"/>
  <c r="H187"/>
  <c r="E191"/>
  <c r="P191" s="1"/>
  <c r="F189"/>
  <c r="Q189" s="1"/>
  <c r="G188"/>
  <c r="AA354" l="1"/>
  <c r="AB355"/>
  <c r="N189"/>
  <c r="M188"/>
  <c r="BI200"/>
  <c r="BH185"/>
  <c r="BN185"/>
  <c r="BT185"/>
  <c r="BQ185"/>
  <c r="BK185"/>
  <c r="BC186"/>
  <c r="BF186" s="1"/>
  <c r="BW186" s="1"/>
  <c r="AX186"/>
  <c r="BA186" s="1"/>
  <c r="BE202"/>
  <c r="BV202" s="1"/>
  <c r="AZ202"/>
  <c r="BP202" s="1"/>
  <c r="BD200"/>
  <c r="BU200" s="1"/>
  <c r="AY200"/>
  <c r="BO200" s="1"/>
  <c r="AT200"/>
  <c r="AD201"/>
  <c r="Z187"/>
  <c r="AS186"/>
  <c r="AV186" s="1"/>
  <c r="K187"/>
  <c r="L187"/>
  <c r="AU202"/>
  <c r="BJ202" s="1"/>
  <c r="AE203"/>
  <c r="AI203" s="1"/>
  <c r="J187"/>
  <c r="H188"/>
  <c r="I188"/>
  <c r="E192"/>
  <c r="P192" s="1"/>
  <c r="F190"/>
  <c r="Q190" s="1"/>
  <c r="G189"/>
  <c r="AA355" l="1"/>
  <c r="AB356"/>
  <c r="N190"/>
  <c r="M189"/>
  <c r="BN186"/>
  <c r="BK186"/>
  <c r="BH186"/>
  <c r="BT186"/>
  <c r="BQ186"/>
  <c r="BC187"/>
  <c r="BF187" s="1"/>
  <c r="BW187" s="1"/>
  <c r="AX187"/>
  <c r="BA187" s="1"/>
  <c r="BE203"/>
  <c r="BV203" s="1"/>
  <c r="AZ203"/>
  <c r="BP203" s="1"/>
  <c r="BD201"/>
  <c r="BU201" s="1"/>
  <c r="AY201"/>
  <c r="BO201" s="1"/>
  <c r="AT201"/>
  <c r="BI201" s="1"/>
  <c r="AD202"/>
  <c r="AU203"/>
  <c r="BJ203" s="1"/>
  <c r="AE204"/>
  <c r="K188"/>
  <c r="Y188"/>
  <c r="Z188"/>
  <c r="AS187"/>
  <c r="AV187" s="1"/>
  <c r="J188"/>
  <c r="L188"/>
  <c r="H189"/>
  <c r="I189"/>
  <c r="E193"/>
  <c r="P193" s="1"/>
  <c r="F191"/>
  <c r="Q191" s="1"/>
  <c r="G190"/>
  <c r="AA356" l="1"/>
  <c r="AB357"/>
  <c r="N191"/>
  <c r="M191" s="1"/>
  <c r="M190"/>
  <c r="BI202"/>
  <c r="BN187"/>
  <c r="BQ187"/>
  <c r="BK187"/>
  <c r="BH187"/>
  <c r="BT187"/>
  <c r="BC188"/>
  <c r="BF188" s="1"/>
  <c r="BW188" s="1"/>
  <c r="AX188"/>
  <c r="BA188" s="1"/>
  <c r="BE204"/>
  <c r="BV204" s="1"/>
  <c r="AZ204"/>
  <c r="BP204" s="1"/>
  <c r="AY202"/>
  <c r="BO202" s="1"/>
  <c r="BD202"/>
  <c r="BU202" s="1"/>
  <c r="AT202"/>
  <c r="AD203"/>
  <c r="AH203" s="1"/>
  <c r="K189"/>
  <c r="Y189"/>
  <c r="Z189"/>
  <c r="AS188"/>
  <c r="AV188" s="1"/>
  <c r="AU204"/>
  <c r="BJ204" s="1"/>
  <c r="AE205"/>
  <c r="L189"/>
  <c r="H190"/>
  <c r="J189"/>
  <c r="I190"/>
  <c r="E194"/>
  <c r="P194" s="1"/>
  <c r="F192"/>
  <c r="Q192" s="1"/>
  <c r="G191"/>
  <c r="AA357" l="1"/>
  <c r="AB358"/>
  <c r="O192"/>
  <c r="O193" s="1"/>
  <c r="O194" s="1"/>
  <c r="O195" s="1"/>
  <c r="O196" s="1"/>
  <c r="O197" s="1"/>
  <c r="O198" s="1"/>
  <c r="O199" s="1"/>
  <c r="O200" s="1"/>
  <c r="O201" s="1"/>
  <c r="O202" s="1"/>
  <c r="O203" s="1"/>
  <c r="N192"/>
  <c r="BN188"/>
  <c r="BT188"/>
  <c r="BQ188"/>
  <c r="BK188"/>
  <c r="BH188"/>
  <c r="BE205"/>
  <c r="BV205" s="1"/>
  <c r="AZ205"/>
  <c r="BP205" s="1"/>
  <c r="AX189"/>
  <c r="BA189" s="1"/>
  <c r="BC189"/>
  <c r="BF189" s="1"/>
  <c r="BW189" s="1"/>
  <c r="BD203"/>
  <c r="BU203" s="1"/>
  <c r="AY203"/>
  <c r="BO203" s="1"/>
  <c r="AT203"/>
  <c r="BI203" s="1"/>
  <c r="AD204"/>
  <c r="AU205"/>
  <c r="BJ205" s="1"/>
  <c r="AE206"/>
  <c r="K190"/>
  <c r="Y190"/>
  <c r="Z190"/>
  <c r="AS189"/>
  <c r="AV189" s="1"/>
  <c r="H191"/>
  <c r="I191"/>
  <c r="L190"/>
  <c r="J190"/>
  <c r="Y191" s="1"/>
  <c r="E195"/>
  <c r="P195" s="1"/>
  <c r="F193"/>
  <c r="Q193" s="1"/>
  <c r="G192"/>
  <c r="AA358" l="1"/>
  <c r="AB359"/>
  <c r="AA359" s="1"/>
  <c r="N193"/>
  <c r="M192"/>
  <c r="BH189"/>
  <c r="BK189"/>
  <c r="BT189"/>
  <c r="BQ189"/>
  <c r="BN189"/>
  <c r="BC190"/>
  <c r="BF190" s="1"/>
  <c r="BW190" s="1"/>
  <c r="AX190"/>
  <c r="BA190" s="1"/>
  <c r="BE206"/>
  <c r="BV206" s="1"/>
  <c r="AZ206"/>
  <c r="BP206" s="1"/>
  <c r="BD204"/>
  <c r="BU204" s="1"/>
  <c r="AY204"/>
  <c r="BO204" s="1"/>
  <c r="AT204"/>
  <c r="BI204" s="1"/>
  <c r="AD205"/>
  <c r="Z191"/>
  <c r="AG191" s="1"/>
  <c r="AS190"/>
  <c r="AV190" s="1"/>
  <c r="J191"/>
  <c r="Y192" s="1"/>
  <c r="AU206"/>
  <c r="BJ206" s="1"/>
  <c r="AE207"/>
  <c r="I192"/>
  <c r="H192"/>
  <c r="L191"/>
  <c r="K191"/>
  <c r="E196"/>
  <c r="P196" s="1"/>
  <c r="F194"/>
  <c r="Q194" s="1"/>
  <c r="G193"/>
  <c r="AC360" l="1"/>
  <c r="AC361" s="1"/>
  <c r="AC362" s="1"/>
  <c r="AC363" s="1"/>
  <c r="AC364" s="1"/>
  <c r="AC365" s="1"/>
  <c r="AC366" s="1"/>
  <c r="AC367" s="1"/>
  <c r="AC368" s="1"/>
  <c r="AC369" s="1"/>
  <c r="AC370" s="1"/>
  <c r="AC371" s="1"/>
  <c r="AB360"/>
  <c r="N194"/>
  <c r="M193"/>
  <c r="BN190"/>
  <c r="BK190"/>
  <c r="L192"/>
  <c r="BH190"/>
  <c r="BT190"/>
  <c r="BQ190"/>
  <c r="AZ207"/>
  <c r="BP207" s="1"/>
  <c r="BE207"/>
  <c r="BV207" s="1"/>
  <c r="BC191"/>
  <c r="BF191" s="1"/>
  <c r="BW191" s="1"/>
  <c r="AX191"/>
  <c r="BA191" s="1"/>
  <c r="BD205"/>
  <c r="BU205" s="1"/>
  <c r="AY205"/>
  <c r="BO205" s="1"/>
  <c r="AT205"/>
  <c r="BI205" s="1"/>
  <c r="AD206"/>
  <c r="AU207"/>
  <c r="BJ207" s="1"/>
  <c r="AE208"/>
  <c r="Z192"/>
  <c r="AS191"/>
  <c r="AV191" s="1"/>
  <c r="K192"/>
  <c r="J192"/>
  <c r="I193"/>
  <c r="H193"/>
  <c r="E197"/>
  <c r="P197" s="1"/>
  <c r="F195"/>
  <c r="Q195" s="1"/>
  <c r="G194"/>
  <c r="AB361" l="1"/>
  <c r="AA360"/>
  <c r="N195"/>
  <c r="M194"/>
  <c r="BT191"/>
  <c r="BK191"/>
  <c r="BQ191"/>
  <c r="BN191"/>
  <c r="BH191"/>
  <c r="BE208"/>
  <c r="BV208" s="1"/>
  <c r="AZ208"/>
  <c r="BP208" s="1"/>
  <c r="BC192"/>
  <c r="BF192" s="1"/>
  <c r="BW192" s="1"/>
  <c r="AX192"/>
  <c r="BA192" s="1"/>
  <c r="AY206"/>
  <c r="BO206" s="1"/>
  <c r="BD206"/>
  <c r="BU206" s="1"/>
  <c r="AT206"/>
  <c r="BI206" s="1"/>
  <c r="AD207"/>
  <c r="AU208"/>
  <c r="BJ208" s="1"/>
  <c r="AE209"/>
  <c r="Z193"/>
  <c r="AS192"/>
  <c r="AV192" s="1"/>
  <c r="L193"/>
  <c r="Y193"/>
  <c r="K193"/>
  <c r="J193"/>
  <c r="I194"/>
  <c r="H194"/>
  <c r="E198"/>
  <c r="P198" s="1"/>
  <c r="F196"/>
  <c r="Q196" s="1"/>
  <c r="G195"/>
  <c r="AA361" l="1"/>
  <c r="AB362"/>
  <c r="M195"/>
  <c r="N196"/>
  <c r="BN192"/>
  <c r="BH192"/>
  <c r="BK192"/>
  <c r="BT192"/>
  <c r="BQ192"/>
  <c r="BE209"/>
  <c r="BV209" s="1"/>
  <c r="AZ209"/>
  <c r="BP209" s="1"/>
  <c r="BC193"/>
  <c r="BF193" s="1"/>
  <c r="BW193" s="1"/>
  <c r="AX193"/>
  <c r="BA193" s="1"/>
  <c r="BD207"/>
  <c r="BU207" s="1"/>
  <c r="AY207"/>
  <c r="BO207" s="1"/>
  <c r="AT207"/>
  <c r="BI207" s="1"/>
  <c r="AD208"/>
  <c r="K194"/>
  <c r="Y194"/>
  <c r="L194"/>
  <c r="AU209"/>
  <c r="BJ209" s="1"/>
  <c r="AE210"/>
  <c r="Z194"/>
  <c r="AS193"/>
  <c r="AV193" s="1"/>
  <c r="J194"/>
  <c r="Y195" s="1"/>
  <c r="I195"/>
  <c r="H195"/>
  <c r="E199"/>
  <c r="P199" s="1"/>
  <c r="F197"/>
  <c r="Q197" s="1"/>
  <c r="G196"/>
  <c r="AA362" l="1"/>
  <c r="AB363"/>
  <c r="N197"/>
  <c r="M196"/>
  <c r="BO208"/>
  <c r="L195"/>
  <c r="BN193"/>
  <c r="BQ193"/>
  <c r="BH193"/>
  <c r="BK193"/>
  <c r="K195"/>
  <c r="BT193"/>
  <c r="BE210"/>
  <c r="BV210" s="1"/>
  <c r="AZ210"/>
  <c r="BP210" s="1"/>
  <c r="BC194"/>
  <c r="BF194" s="1"/>
  <c r="BW194" s="1"/>
  <c r="AX194"/>
  <c r="BA194" s="1"/>
  <c r="BD208"/>
  <c r="BU208" s="1"/>
  <c r="AY208"/>
  <c r="AT208"/>
  <c r="BI208" s="1"/>
  <c r="AD209"/>
  <c r="AU210"/>
  <c r="BJ210" s="1"/>
  <c r="AE211"/>
  <c r="Z195"/>
  <c r="AS194"/>
  <c r="AV194" s="1"/>
  <c r="J195"/>
  <c r="I196"/>
  <c r="H196"/>
  <c r="E200"/>
  <c r="P200" s="1"/>
  <c r="F198"/>
  <c r="Q198" s="1"/>
  <c r="G197"/>
  <c r="AA363" l="1"/>
  <c r="AB364"/>
  <c r="M197"/>
  <c r="N198"/>
  <c r="BN194"/>
  <c r="BQ194"/>
  <c r="BT194"/>
  <c r="BH194"/>
  <c r="BK194"/>
  <c r="AZ211"/>
  <c r="BP211" s="1"/>
  <c r="BE211"/>
  <c r="BV211" s="1"/>
  <c r="BC195"/>
  <c r="BF195" s="1"/>
  <c r="BW195" s="1"/>
  <c r="AX195"/>
  <c r="BA195" s="1"/>
  <c r="BD209"/>
  <c r="BU209" s="1"/>
  <c r="AY209"/>
  <c r="BO209" s="1"/>
  <c r="AT209"/>
  <c r="BI209" s="1"/>
  <c r="AD210"/>
  <c r="AU211"/>
  <c r="BJ211" s="1"/>
  <c r="AE212"/>
  <c r="K196"/>
  <c r="Y196"/>
  <c r="Z196"/>
  <c r="AS195"/>
  <c r="AV195" s="1"/>
  <c r="I197"/>
  <c r="L196"/>
  <c r="H197"/>
  <c r="J196"/>
  <c r="E201"/>
  <c r="P201" s="1"/>
  <c r="F199"/>
  <c r="Q199" s="1"/>
  <c r="G198"/>
  <c r="AA364" l="1"/>
  <c r="AB365"/>
  <c r="N199"/>
  <c r="M198"/>
  <c r="BI210"/>
  <c r="BQ195"/>
  <c r="BK195"/>
  <c r="BN195"/>
  <c r="BT195"/>
  <c r="BH195"/>
  <c r="BC196"/>
  <c r="BF196" s="1"/>
  <c r="BW196" s="1"/>
  <c r="AX196"/>
  <c r="BA196" s="1"/>
  <c r="BE212"/>
  <c r="BV212" s="1"/>
  <c r="AZ212"/>
  <c r="BP212" s="1"/>
  <c r="AY210"/>
  <c r="BO210" s="1"/>
  <c r="BD210"/>
  <c r="BU210" s="1"/>
  <c r="AT210"/>
  <c r="AD211"/>
  <c r="AU212"/>
  <c r="BJ212" s="1"/>
  <c r="AE213"/>
  <c r="Z197"/>
  <c r="AS196"/>
  <c r="AV196" s="1"/>
  <c r="L197"/>
  <c r="Y197"/>
  <c r="I198"/>
  <c r="J197"/>
  <c r="K197"/>
  <c r="H198"/>
  <c r="E202"/>
  <c r="P202" s="1"/>
  <c r="F200"/>
  <c r="Q200" s="1"/>
  <c r="G199"/>
  <c r="AA365" l="1"/>
  <c r="AB366"/>
  <c r="M199"/>
  <c r="N200"/>
  <c r="I199"/>
  <c r="BQ196"/>
  <c r="BH196"/>
  <c r="BK196"/>
  <c r="L198"/>
  <c r="BN196"/>
  <c r="BT196"/>
  <c r="BE213"/>
  <c r="BV213" s="1"/>
  <c r="AZ213"/>
  <c r="BP213" s="1"/>
  <c r="AX197"/>
  <c r="BA197" s="1"/>
  <c r="BC197"/>
  <c r="BF197" s="1"/>
  <c r="BW197" s="1"/>
  <c r="BD211"/>
  <c r="BU211" s="1"/>
  <c r="AY211"/>
  <c r="BO211" s="1"/>
  <c r="AT211"/>
  <c r="BI211" s="1"/>
  <c r="AD212"/>
  <c r="AU213"/>
  <c r="BJ213" s="1"/>
  <c r="AE214"/>
  <c r="Z198"/>
  <c r="AS197"/>
  <c r="AV197" s="1"/>
  <c r="K198"/>
  <c r="Y198"/>
  <c r="J198"/>
  <c r="Y199" s="1"/>
  <c r="H199"/>
  <c r="J199" s="1"/>
  <c r="Y200" s="1"/>
  <c r="E203"/>
  <c r="P203" s="1"/>
  <c r="F201"/>
  <c r="Q201" s="1"/>
  <c r="G200"/>
  <c r="I200" s="1"/>
  <c r="AA366" l="1"/>
  <c r="AB367"/>
  <c r="N201"/>
  <c r="M200"/>
  <c r="BN197"/>
  <c r="BQ197"/>
  <c r="BH197"/>
  <c r="BT197"/>
  <c r="BK197"/>
  <c r="L199"/>
  <c r="BE214"/>
  <c r="BV214" s="1"/>
  <c r="AZ214"/>
  <c r="BP214" s="1"/>
  <c r="K199"/>
  <c r="BC198"/>
  <c r="BF198" s="1"/>
  <c r="BW198" s="1"/>
  <c r="AX198"/>
  <c r="BA198" s="1"/>
  <c r="BD212"/>
  <c r="BU212" s="1"/>
  <c r="AY212"/>
  <c r="BO212" s="1"/>
  <c r="AT212"/>
  <c r="BI212" s="1"/>
  <c r="AD213"/>
  <c r="AU214"/>
  <c r="BJ214" s="1"/>
  <c r="AE215"/>
  <c r="AI215" s="1"/>
  <c r="Z199"/>
  <c r="AS198"/>
  <c r="AV198" s="1"/>
  <c r="H200"/>
  <c r="J200" s="1"/>
  <c r="L200"/>
  <c r="K200"/>
  <c r="E204"/>
  <c r="P204" s="1"/>
  <c r="F202"/>
  <c r="Q202" s="1"/>
  <c r="G201"/>
  <c r="I201" s="1"/>
  <c r="AB368" l="1"/>
  <c r="AA367"/>
  <c r="N202"/>
  <c r="M201"/>
  <c r="BK198"/>
  <c r="BN198"/>
  <c r="BQ198"/>
  <c r="BH198"/>
  <c r="BT198"/>
  <c r="BD213"/>
  <c r="BU213" s="1"/>
  <c r="AY213"/>
  <c r="BO213" s="1"/>
  <c r="AZ215"/>
  <c r="BP215" s="1"/>
  <c r="BE215"/>
  <c r="BV215" s="1"/>
  <c r="BC199"/>
  <c r="BF199" s="1"/>
  <c r="BW199" s="1"/>
  <c r="AX199"/>
  <c r="BA199" s="1"/>
  <c r="AT213"/>
  <c r="BI213" s="1"/>
  <c r="AD214"/>
  <c r="AU215"/>
  <c r="BJ215" s="1"/>
  <c r="AE216"/>
  <c r="K201"/>
  <c r="Y201"/>
  <c r="Z200"/>
  <c r="AS199"/>
  <c r="AV199" s="1"/>
  <c r="L201"/>
  <c r="H201"/>
  <c r="E205"/>
  <c r="P205" s="1"/>
  <c r="F203"/>
  <c r="Q203" s="1"/>
  <c r="G202"/>
  <c r="I202" s="1"/>
  <c r="AA368" l="1"/>
  <c r="AB369"/>
  <c r="M202"/>
  <c r="N203"/>
  <c r="M203" s="1"/>
  <c r="BT199"/>
  <c r="BN199"/>
  <c r="BQ199"/>
  <c r="BK199"/>
  <c r="BH199"/>
  <c r="BC200"/>
  <c r="BF200" s="1"/>
  <c r="BW200" s="1"/>
  <c r="AX200"/>
  <c r="BA200" s="1"/>
  <c r="BE216"/>
  <c r="BV216" s="1"/>
  <c r="AZ216"/>
  <c r="BP216" s="1"/>
  <c r="BD214"/>
  <c r="BU214" s="1"/>
  <c r="AY214"/>
  <c r="BO214" s="1"/>
  <c r="AT214"/>
  <c r="BI214" s="1"/>
  <c r="AD215"/>
  <c r="AH215" s="1"/>
  <c r="Z201"/>
  <c r="AS200"/>
  <c r="AV200" s="1"/>
  <c r="AU216"/>
  <c r="BJ216" s="1"/>
  <c r="AE217"/>
  <c r="H202"/>
  <c r="J202" s="1"/>
  <c r="Y203" s="1"/>
  <c r="J201"/>
  <c r="E206"/>
  <c r="P206" s="1"/>
  <c r="F204"/>
  <c r="Q204" s="1"/>
  <c r="G203"/>
  <c r="AB370" l="1"/>
  <c r="AA369"/>
  <c r="O204"/>
  <c r="O205" s="1"/>
  <c r="O206" s="1"/>
  <c r="O207" s="1"/>
  <c r="O208" s="1"/>
  <c r="O209" s="1"/>
  <c r="O210" s="1"/>
  <c r="O211" s="1"/>
  <c r="O212" s="1"/>
  <c r="O213" s="1"/>
  <c r="O214" s="1"/>
  <c r="O215" s="1"/>
  <c r="N204"/>
  <c r="BN200"/>
  <c r="BH200"/>
  <c r="BT200"/>
  <c r="BQ200"/>
  <c r="BK200"/>
  <c r="AX201"/>
  <c r="BA201" s="1"/>
  <c r="BC201"/>
  <c r="BF201" s="1"/>
  <c r="BW201" s="1"/>
  <c r="BE217"/>
  <c r="BV217" s="1"/>
  <c r="AZ217"/>
  <c r="BP217" s="1"/>
  <c r="BD215"/>
  <c r="BU215" s="1"/>
  <c r="AY215"/>
  <c r="BO215" s="1"/>
  <c r="AT215"/>
  <c r="BI215" s="1"/>
  <c r="AD216"/>
  <c r="Z202"/>
  <c r="AS201"/>
  <c r="AV201" s="1"/>
  <c r="K202"/>
  <c r="Y202"/>
  <c r="AU217"/>
  <c r="BJ217" s="1"/>
  <c r="AE218"/>
  <c r="L202"/>
  <c r="L203" s="1"/>
  <c r="H203"/>
  <c r="K203"/>
  <c r="I203"/>
  <c r="E207"/>
  <c r="P207" s="1"/>
  <c r="F205"/>
  <c r="Q205" s="1"/>
  <c r="G204"/>
  <c r="AA370" l="1"/>
  <c r="AB371"/>
  <c r="AA371" s="1"/>
  <c r="M204"/>
  <c r="N205"/>
  <c r="BT201"/>
  <c r="BK201"/>
  <c r="BN201"/>
  <c r="BH201"/>
  <c r="BQ201"/>
  <c r="BC202"/>
  <c r="BF202" s="1"/>
  <c r="BW202" s="1"/>
  <c r="AX202"/>
  <c r="BA202" s="1"/>
  <c r="BE218"/>
  <c r="BV218" s="1"/>
  <c r="AZ218"/>
  <c r="BP218" s="1"/>
  <c r="BD216"/>
  <c r="BU216" s="1"/>
  <c r="AY216"/>
  <c r="BO216" s="1"/>
  <c r="AT216"/>
  <c r="BI216" s="1"/>
  <c r="AD217"/>
  <c r="Z203"/>
  <c r="AG203" s="1"/>
  <c r="AS202"/>
  <c r="AV202" s="1"/>
  <c r="AU218"/>
  <c r="BJ218" s="1"/>
  <c r="AE219"/>
  <c r="H204"/>
  <c r="J203"/>
  <c r="I204"/>
  <c r="E208"/>
  <c r="P208" s="1"/>
  <c r="F206"/>
  <c r="Q206" s="1"/>
  <c r="G205"/>
  <c r="AC372" l="1"/>
  <c r="AC373" s="1"/>
  <c r="AC374" s="1"/>
  <c r="AC375" s="1"/>
  <c r="AC376" s="1"/>
  <c r="AC377" s="1"/>
  <c r="AC378" s="1"/>
  <c r="AC379" s="1"/>
  <c r="AC380" s="1"/>
  <c r="AC381" s="1"/>
  <c r="AC382" s="1"/>
  <c r="AC383" s="1"/>
  <c r="AB372"/>
  <c r="M205"/>
  <c r="N206"/>
  <c r="BP219"/>
  <c r="BQ202"/>
  <c r="BH202"/>
  <c r="BN202"/>
  <c r="BK202"/>
  <c r="BT202"/>
  <c r="BC203"/>
  <c r="BF203" s="1"/>
  <c r="BW203" s="1"/>
  <c r="AX203"/>
  <c r="BA203" s="1"/>
  <c r="BE219"/>
  <c r="BV219" s="1"/>
  <c r="AZ219"/>
  <c r="BD217"/>
  <c r="BU217" s="1"/>
  <c r="AY217"/>
  <c r="BO217" s="1"/>
  <c r="AD218"/>
  <c r="AT217"/>
  <c r="BI217" s="1"/>
  <c r="Z204"/>
  <c r="AS203"/>
  <c r="AV203" s="1"/>
  <c r="K204"/>
  <c r="Y204"/>
  <c r="AU219"/>
  <c r="BJ219" s="1"/>
  <c r="AE220"/>
  <c r="J204"/>
  <c r="L204"/>
  <c r="H205"/>
  <c r="I205"/>
  <c r="E209"/>
  <c r="P209" s="1"/>
  <c r="F207"/>
  <c r="Q207" s="1"/>
  <c r="G206"/>
  <c r="AA372" l="1"/>
  <c r="AB373"/>
  <c r="M206"/>
  <c r="N207"/>
  <c r="H206"/>
  <c r="BH203"/>
  <c r="BQ203"/>
  <c r="BK203"/>
  <c r="BT203"/>
  <c r="BN203"/>
  <c r="BC204"/>
  <c r="BF204" s="1"/>
  <c r="BW204" s="1"/>
  <c r="AX204"/>
  <c r="BA204" s="1"/>
  <c r="BE220"/>
  <c r="BV220" s="1"/>
  <c r="AZ220"/>
  <c r="BP220" s="1"/>
  <c r="AY218"/>
  <c r="BO218" s="1"/>
  <c r="BD218"/>
  <c r="BU218" s="1"/>
  <c r="AD219"/>
  <c r="AT218"/>
  <c r="BI218" s="1"/>
  <c r="K205"/>
  <c r="Y205"/>
  <c r="Z205"/>
  <c r="AS204"/>
  <c r="AV204" s="1"/>
  <c r="AU220"/>
  <c r="BJ220" s="1"/>
  <c r="AE221"/>
  <c r="J205"/>
  <c r="L205"/>
  <c r="I206"/>
  <c r="E210"/>
  <c r="P210" s="1"/>
  <c r="F208"/>
  <c r="Q208" s="1"/>
  <c r="G207"/>
  <c r="AA373" l="1"/>
  <c r="AB374"/>
  <c r="N208"/>
  <c r="M207"/>
  <c r="BK204"/>
  <c r="H207"/>
  <c r="BT204"/>
  <c r="BN204"/>
  <c r="BQ204"/>
  <c r="BH204"/>
  <c r="BE221"/>
  <c r="BV221" s="1"/>
  <c r="AZ221"/>
  <c r="BP221" s="1"/>
  <c r="AX205"/>
  <c r="BA205" s="1"/>
  <c r="BC205"/>
  <c r="BF205" s="1"/>
  <c r="BW205" s="1"/>
  <c r="BD219"/>
  <c r="BU219" s="1"/>
  <c r="AY219"/>
  <c r="BO219" s="1"/>
  <c r="L206"/>
  <c r="AT219"/>
  <c r="BI219" s="1"/>
  <c r="AD220"/>
  <c r="AU221"/>
  <c r="BJ221" s="1"/>
  <c r="AE222"/>
  <c r="K206"/>
  <c r="Y206"/>
  <c r="Z206"/>
  <c r="AS205"/>
  <c r="AV205" s="1"/>
  <c r="I207"/>
  <c r="J207" s="1"/>
  <c r="J206"/>
  <c r="Y207" s="1"/>
  <c r="E211"/>
  <c r="P211" s="1"/>
  <c r="F209"/>
  <c r="Q209" s="1"/>
  <c r="G208"/>
  <c r="AA374" l="1"/>
  <c r="AB375"/>
  <c r="N209"/>
  <c r="M208"/>
  <c r="BQ205"/>
  <c r="BH205"/>
  <c r="BN205"/>
  <c r="BK205"/>
  <c r="BT205"/>
  <c r="BD220"/>
  <c r="BU220" s="1"/>
  <c r="AY220"/>
  <c r="BO220" s="1"/>
  <c r="BC206"/>
  <c r="BF206" s="1"/>
  <c r="BW206" s="1"/>
  <c r="AX206"/>
  <c r="BA206" s="1"/>
  <c r="BE222"/>
  <c r="BV222" s="1"/>
  <c r="AZ222"/>
  <c r="BP222" s="1"/>
  <c r="AT220"/>
  <c r="BI220" s="1"/>
  <c r="AD221"/>
  <c r="K208"/>
  <c r="Y208"/>
  <c r="Z207"/>
  <c r="AS206"/>
  <c r="AV206" s="1"/>
  <c r="AU222"/>
  <c r="BJ222" s="1"/>
  <c r="AE223"/>
  <c r="I208"/>
  <c r="H208"/>
  <c r="L207"/>
  <c r="L208" s="1"/>
  <c r="K207"/>
  <c r="E212"/>
  <c r="P212" s="1"/>
  <c r="F210"/>
  <c r="Q210" s="1"/>
  <c r="G209"/>
  <c r="AA375" l="1"/>
  <c r="AB376"/>
  <c r="N210"/>
  <c r="M209"/>
  <c r="BV223"/>
  <c r="BK206"/>
  <c r="BT206"/>
  <c r="BH206"/>
  <c r="BN206"/>
  <c r="BQ206"/>
  <c r="AZ223"/>
  <c r="BP223" s="1"/>
  <c r="BE223"/>
  <c r="BC207"/>
  <c r="BF207" s="1"/>
  <c r="BW207" s="1"/>
  <c r="AX207"/>
  <c r="BA207" s="1"/>
  <c r="BD221"/>
  <c r="BU221" s="1"/>
  <c r="AY221"/>
  <c r="BO221" s="1"/>
  <c r="J208"/>
  <c r="Y209" s="1"/>
  <c r="AT221"/>
  <c r="BI221" s="1"/>
  <c r="AD222"/>
  <c r="Z208"/>
  <c r="AS207"/>
  <c r="AV207" s="1"/>
  <c r="AU223"/>
  <c r="BJ223" s="1"/>
  <c r="AE224"/>
  <c r="H209"/>
  <c r="I209"/>
  <c r="E213"/>
  <c r="P213" s="1"/>
  <c r="F211"/>
  <c r="Q211" s="1"/>
  <c r="G210"/>
  <c r="AB377" l="1"/>
  <c r="AA376"/>
  <c r="M210"/>
  <c r="N211"/>
  <c r="BQ207"/>
  <c r="BN207"/>
  <c r="L209"/>
  <c r="BT207"/>
  <c r="BH207"/>
  <c r="K209"/>
  <c r="BK207"/>
  <c r="BE224"/>
  <c r="BV224" s="1"/>
  <c r="AZ224"/>
  <c r="BP224" s="1"/>
  <c r="AY222"/>
  <c r="BO222" s="1"/>
  <c r="BD222"/>
  <c r="BU222" s="1"/>
  <c r="BC208"/>
  <c r="BF208" s="1"/>
  <c r="BW208" s="1"/>
  <c r="AX208"/>
  <c r="BA208" s="1"/>
  <c r="AT222"/>
  <c r="BI222" s="1"/>
  <c r="AD223"/>
  <c r="Z209"/>
  <c r="AS208"/>
  <c r="AV208" s="1"/>
  <c r="AU224"/>
  <c r="BJ224" s="1"/>
  <c r="AE225"/>
  <c r="J209"/>
  <c r="I210"/>
  <c r="H210"/>
  <c r="E214"/>
  <c r="P214" s="1"/>
  <c r="F212"/>
  <c r="Q212" s="1"/>
  <c r="G211"/>
  <c r="AA377" l="1"/>
  <c r="AB378"/>
  <c r="M211"/>
  <c r="N212"/>
  <c r="BQ208"/>
  <c r="BH208"/>
  <c r="BN208"/>
  <c r="BK208"/>
  <c r="BT208"/>
  <c r="BC209"/>
  <c r="BF209" s="1"/>
  <c r="BW209" s="1"/>
  <c r="AX209"/>
  <c r="BA209" s="1"/>
  <c r="BE225"/>
  <c r="BV225" s="1"/>
  <c r="AZ225"/>
  <c r="BP225" s="1"/>
  <c r="BD223"/>
  <c r="BU223" s="1"/>
  <c r="AY223"/>
  <c r="BO223" s="1"/>
  <c r="AT223"/>
  <c r="BI223" s="1"/>
  <c r="AD224"/>
  <c r="Z210"/>
  <c r="AS209"/>
  <c r="AV209" s="1"/>
  <c r="K210"/>
  <c r="Y210"/>
  <c r="AU225"/>
  <c r="BJ225" s="1"/>
  <c r="AE226"/>
  <c r="L210"/>
  <c r="I211"/>
  <c r="H211"/>
  <c r="J210"/>
  <c r="Y211" s="1"/>
  <c r="E215"/>
  <c r="P215" s="1"/>
  <c r="F213"/>
  <c r="Q213" s="1"/>
  <c r="G212"/>
  <c r="AA378" l="1"/>
  <c r="AB379"/>
  <c r="N213"/>
  <c r="M212"/>
  <c r="BT209"/>
  <c r="BH209"/>
  <c r="BN209"/>
  <c r="BK209"/>
  <c r="BQ209"/>
  <c r="BC210"/>
  <c r="BF210" s="1"/>
  <c r="BW210" s="1"/>
  <c r="AX210"/>
  <c r="BA210" s="1"/>
  <c r="BE226"/>
  <c r="BV226" s="1"/>
  <c r="AZ226"/>
  <c r="BP226" s="1"/>
  <c r="BD224"/>
  <c r="BU224" s="1"/>
  <c r="AY224"/>
  <c r="BO224" s="1"/>
  <c r="AT224"/>
  <c r="BI224" s="1"/>
  <c r="AD225"/>
  <c r="AU226"/>
  <c r="BJ226" s="1"/>
  <c r="AE227"/>
  <c r="AI227" s="1"/>
  <c r="Z211"/>
  <c r="AS210"/>
  <c r="AV210" s="1"/>
  <c r="L211"/>
  <c r="J211"/>
  <c r="I212"/>
  <c r="K211"/>
  <c r="H212"/>
  <c r="E216"/>
  <c r="P216" s="1"/>
  <c r="F214"/>
  <c r="Q214" s="1"/>
  <c r="G213"/>
  <c r="AA379" l="1"/>
  <c r="AB380"/>
  <c r="N214"/>
  <c r="M213"/>
  <c r="BQ210"/>
  <c r="BK210"/>
  <c r="BT210"/>
  <c r="BH210"/>
  <c r="BN210"/>
  <c r="AZ227"/>
  <c r="BP227" s="1"/>
  <c r="BE227"/>
  <c r="BV227" s="1"/>
  <c r="BC211"/>
  <c r="BF211" s="1"/>
  <c r="BW211" s="1"/>
  <c r="AX211"/>
  <c r="BA211" s="1"/>
  <c r="BD225"/>
  <c r="BU225" s="1"/>
  <c r="AY225"/>
  <c r="BO225" s="1"/>
  <c r="AT225"/>
  <c r="BI225" s="1"/>
  <c r="AD226"/>
  <c r="AU227"/>
  <c r="BJ227" s="1"/>
  <c r="AE228"/>
  <c r="Z212"/>
  <c r="AS211"/>
  <c r="AV211" s="1"/>
  <c r="K212"/>
  <c r="Y212"/>
  <c r="I213"/>
  <c r="J212"/>
  <c r="L212"/>
  <c r="H213"/>
  <c r="E217"/>
  <c r="P217" s="1"/>
  <c r="F215"/>
  <c r="Q215" s="1"/>
  <c r="G214"/>
  <c r="AA380" l="1"/>
  <c r="AB381"/>
  <c r="N215"/>
  <c r="M215" s="1"/>
  <c r="M214"/>
  <c r="J213"/>
  <c r="Y214" s="1"/>
  <c r="BU226"/>
  <c r="BK211"/>
  <c r="BN211"/>
  <c r="BQ211"/>
  <c r="BT211"/>
  <c r="BH211"/>
  <c r="BE228"/>
  <c r="BV228" s="1"/>
  <c r="AZ228"/>
  <c r="BP228" s="1"/>
  <c r="BC212"/>
  <c r="BF212" s="1"/>
  <c r="BW212" s="1"/>
  <c r="AX212"/>
  <c r="BA212" s="1"/>
  <c r="AY226"/>
  <c r="BO226" s="1"/>
  <c r="BD226"/>
  <c r="AT226"/>
  <c r="BI226" s="1"/>
  <c r="AD227"/>
  <c r="AH227" s="1"/>
  <c r="K213"/>
  <c r="Y213"/>
  <c r="AU228"/>
  <c r="BJ228" s="1"/>
  <c r="AE229"/>
  <c r="Z213"/>
  <c r="AS212"/>
  <c r="AV212" s="1"/>
  <c r="I214"/>
  <c r="L213"/>
  <c r="H214"/>
  <c r="E218"/>
  <c r="P218" s="1"/>
  <c r="F216"/>
  <c r="Q216" s="1"/>
  <c r="G215"/>
  <c r="AA381" l="1"/>
  <c r="AB382"/>
  <c r="O216"/>
  <c r="O217" s="1"/>
  <c r="O218" s="1"/>
  <c r="O219" s="1"/>
  <c r="O220" s="1"/>
  <c r="O221" s="1"/>
  <c r="O222" s="1"/>
  <c r="O223" s="1"/>
  <c r="O224" s="1"/>
  <c r="O225" s="1"/>
  <c r="O226" s="1"/>
  <c r="O227" s="1"/>
  <c r="N216"/>
  <c r="K214"/>
  <c r="L214"/>
  <c r="BO227"/>
  <c r="BK212"/>
  <c r="BH212"/>
  <c r="BN212"/>
  <c r="BQ212"/>
  <c r="BT212"/>
  <c r="BE229"/>
  <c r="BV229" s="1"/>
  <c r="AZ229"/>
  <c r="BP229" s="1"/>
  <c r="AX213"/>
  <c r="BA213" s="1"/>
  <c r="BC213"/>
  <c r="BF213" s="1"/>
  <c r="BW213" s="1"/>
  <c r="BD227"/>
  <c r="BU227" s="1"/>
  <c r="AY227"/>
  <c r="AT227"/>
  <c r="BI227" s="1"/>
  <c r="AD228"/>
  <c r="AU229"/>
  <c r="BJ229" s="1"/>
  <c r="AE230"/>
  <c r="Z214"/>
  <c r="AS213"/>
  <c r="AV213" s="1"/>
  <c r="I215"/>
  <c r="H215"/>
  <c r="J214"/>
  <c r="E219"/>
  <c r="P219" s="1"/>
  <c r="F217"/>
  <c r="Q217" s="1"/>
  <c r="G216"/>
  <c r="AA382" l="1"/>
  <c r="AB383"/>
  <c r="AA383" s="1"/>
  <c r="M216"/>
  <c r="N217"/>
  <c r="BQ213"/>
  <c r="BT213"/>
  <c r="BK213"/>
  <c r="BH213"/>
  <c r="BN213"/>
  <c r="BE230"/>
  <c r="BV230" s="1"/>
  <c r="AZ230"/>
  <c r="BP230" s="1"/>
  <c r="I216"/>
  <c r="J215"/>
  <c r="K216" s="1"/>
  <c r="BC214"/>
  <c r="BF214" s="1"/>
  <c r="BW214" s="1"/>
  <c r="AX214"/>
  <c r="BA214" s="1"/>
  <c r="BD228"/>
  <c r="BU228" s="1"/>
  <c r="AY228"/>
  <c r="BO228" s="1"/>
  <c r="AT228"/>
  <c r="BI228" s="1"/>
  <c r="AD229"/>
  <c r="AU230"/>
  <c r="BJ230" s="1"/>
  <c r="AE231"/>
  <c r="Z215"/>
  <c r="AG215" s="1"/>
  <c r="AS214"/>
  <c r="AV214" s="1"/>
  <c r="L215"/>
  <c r="Y215"/>
  <c r="K215"/>
  <c r="H216"/>
  <c r="E220"/>
  <c r="P220" s="1"/>
  <c r="F218"/>
  <c r="Q218" s="1"/>
  <c r="G217"/>
  <c r="AC384" l="1"/>
  <c r="AC385" s="1"/>
  <c r="AC386" s="1"/>
  <c r="AC387" s="1"/>
  <c r="AC388" s="1"/>
  <c r="AC389" s="1"/>
  <c r="AC390" s="1"/>
  <c r="AC391" s="1"/>
  <c r="AC392" s="1"/>
  <c r="AC393" s="1"/>
  <c r="AC394" s="1"/>
  <c r="AC395" s="1"/>
  <c r="AB384"/>
  <c r="N218"/>
  <c r="M217"/>
  <c r="BN214"/>
  <c r="Y216"/>
  <c r="J216"/>
  <c r="Y217" s="1"/>
  <c r="BH214"/>
  <c r="L216"/>
  <c r="I217"/>
  <c r="BT214"/>
  <c r="BK214"/>
  <c r="BQ214"/>
  <c r="BC215"/>
  <c r="BF215" s="1"/>
  <c r="BW215" s="1"/>
  <c r="AX215"/>
  <c r="BA215" s="1"/>
  <c r="BD229"/>
  <c r="BU229" s="1"/>
  <c r="AY229"/>
  <c r="BO229" s="1"/>
  <c r="AZ231"/>
  <c r="BP231" s="1"/>
  <c r="BE231"/>
  <c r="BV231" s="1"/>
  <c r="AT229"/>
  <c r="BI229" s="1"/>
  <c r="AD230"/>
  <c r="AU231"/>
  <c r="BJ231" s="1"/>
  <c r="AE232"/>
  <c r="Z216"/>
  <c r="AS215"/>
  <c r="AV215" s="1"/>
  <c r="H217"/>
  <c r="J217" s="1"/>
  <c r="E221"/>
  <c r="P221" s="1"/>
  <c r="F219"/>
  <c r="Q219" s="1"/>
  <c r="G218"/>
  <c r="I218" s="1"/>
  <c r="AA384" l="1"/>
  <c r="AB385"/>
  <c r="L217"/>
  <c r="L218" s="1"/>
  <c r="N219"/>
  <c r="M218"/>
  <c r="BU230"/>
  <c r="K217"/>
  <c r="BH215"/>
  <c r="BK215"/>
  <c r="BQ215"/>
  <c r="BN215"/>
  <c r="BT215"/>
  <c r="BE232"/>
  <c r="BV232" s="1"/>
  <c r="AZ232"/>
  <c r="BP232" s="1"/>
  <c r="BC216"/>
  <c r="BF216" s="1"/>
  <c r="BW216" s="1"/>
  <c r="AX216"/>
  <c r="BA216" s="1"/>
  <c r="BD230"/>
  <c r="AY230"/>
  <c r="BO230" s="1"/>
  <c r="AT230"/>
  <c r="BI230" s="1"/>
  <c r="AD231"/>
  <c r="K218"/>
  <c r="Y218"/>
  <c r="AU232"/>
  <c r="BJ232" s="1"/>
  <c r="AE233"/>
  <c r="Z217"/>
  <c r="AS216"/>
  <c r="AV216" s="1"/>
  <c r="H218"/>
  <c r="E222"/>
  <c r="P222" s="1"/>
  <c r="F220"/>
  <c r="Q220" s="1"/>
  <c r="G219"/>
  <c r="I219" s="1"/>
  <c r="AB386" l="1"/>
  <c r="AA385"/>
  <c r="N220"/>
  <c r="M219"/>
  <c r="BK216"/>
  <c r="BT216"/>
  <c r="BH216"/>
  <c r="BQ216"/>
  <c r="BN216"/>
  <c r="AX217"/>
  <c r="BA217" s="1"/>
  <c r="BC217"/>
  <c r="BF217" s="1"/>
  <c r="BW217" s="1"/>
  <c r="BE233"/>
  <c r="BV233" s="1"/>
  <c r="AZ233"/>
  <c r="BP233" s="1"/>
  <c r="BD231"/>
  <c r="BU231" s="1"/>
  <c r="AY231"/>
  <c r="BO231" s="1"/>
  <c r="AT231"/>
  <c r="BI231" s="1"/>
  <c r="AD232"/>
  <c r="Z218"/>
  <c r="AS217"/>
  <c r="AV217" s="1"/>
  <c r="AU233"/>
  <c r="BJ233" s="1"/>
  <c r="AE234"/>
  <c r="H219"/>
  <c r="J219" s="1"/>
  <c r="Y220" s="1"/>
  <c r="J218"/>
  <c r="E223"/>
  <c r="P223" s="1"/>
  <c r="F221"/>
  <c r="Q221" s="1"/>
  <c r="G220"/>
  <c r="AA386" l="1"/>
  <c r="AB387"/>
  <c r="M220"/>
  <c r="N221"/>
  <c r="BT217"/>
  <c r="BQ217"/>
  <c r="BN217"/>
  <c r="BK217"/>
  <c r="BH217"/>
  <c r="BC218"/>
  <c r="BF218" s="1"/>
  <c r="BW218" s="1"/>
  <c r="AX218"/>
  <c r="BA218" s="1"/>
  <c r="BE234"/>
  <c r="BV234" s="1"/>
  <c r="AZ234"/>
  <c r="BP234" s="1"/>
  <c r="BD232"/>
  <c r="BU232" s="1"/>
  <c r="AY232"/>
  <c r="BO232" s="1"/>
  <c r="AT232"/>
  <c r="BI232" s="1"/>
  <c r="AD233"/>
  <c r="Z219"/>
  <c r="AS218"/>
  <c r="AV218" s="1"/>
  <c r="K219"/>
  <c r="Y219"/>
  <c r="AU234"/>
  <c r="BJ234" s="1"/>
  <c r="AE235"/>
  <c r="L219"/>
  <c r="L220" s="1"/>
  <c r="H220"/>
  <c r="K220"/>
  <c r="I220"/>
  <c r="E224"/>
  <c r="P224" s="1"/>
  <c r="F222"/>
  <c r="Q222" s="1"/>
  <c r="G221"/>
  <c r="AB388" l="1"/>
  <c r="AA387"/>
  <c r="N222"/>
  <c r="M221"/>
  <c r="BT218"/>
  <c r="BH218"/>
  <c r="BN218"/>
  <c r="BK218"/>
  <c r="BQ218"/>
  <c r="BC219"/>
  <c r="BF219" s="1"/>
  <c r="BW219" s="1"/>
  <c r="AX219"/>
  <c r="BA219" s="1"/>
  <c r="BE235"/>
  <c r="BV235" s="1"/>
  <c r="AZ235"/>
  <c r="BP235" s="1"/>
  <c r="BD233"/>
  <c r="BU233" s="1"/>
  <c r="AY233"/>
  <c r="BO233" s="1"/>
  <c r="AT233"/>
  <c r="BI233" s="1"/>
  <c r="AD234"/>
  <c r="AU235"/>
  <c r="BJ235" s="1"/>
  <c r="AE236"/>
  <c r="Z220"/>
  <c r="AS219"/>
  <c r="AV219" s="1"/>
  <c r="H221"/>
  <c r="J220"/>
  <c r="I221"/>
  <c r="E225"/>
  <c r="P225" s="1"/>
  <c r="F223"/>
  <c r="Q223" s="1"/>
  <c r="G222"/>
  <c r="AA388" l="1"/>
  <c r="AB389"/>
  <c r="M222"/>
  <c r="N223"/>
  <c r="BP236"/>
  <c r="BT219"/>
  <c r="BK219"/>
  <c r="BQ219"/>
  <c r="BH219"/>
  <c r="BN219"/>
  <c r="BE236"/>
  <c r="BV236" s="1"/>
  <c r="AZ236"/>
  <c r="BC220"/>
  <c r="BF220" s="1"/>
  <c r="BW220" s="1"/>
  <c r="AX220"/>
  <c r="BA220" s="1"/>
  <c r="AY234"/>
  <c r="BO234" s="1"/>
  <c r="BD234"/>
  <c r="BU234" s="1"/>
  <c r="AT234"/>
  <c r="BI234" s="1"/>
  <c r="AD235"/>
  <c r="AU236"/>
  <c r="BJ236" s="1"/>
  <c r="AE237"/>
  <c r="Z221"/>
  <c r="AS220"/>
  <c r="AV220" s="1"/>
  <c r="K221"/>
  <c r="Y221"/>
  <c r="J221"/>
  <c r="H222"/>
  <c r="L221"/>
  <c r="I222"/>
  <c r="E226"/>
  <c r="P226" s="1"/>
  <c r="F224"/>
  <c r="Q224" s="1"/>
  <c r="G223"/>
  <c r="AA389" l="1"/>
  <c r="AB390"/>
  <c r="M223"/>
  <c r="N224"/>
  <c r="BN220"/>
  <c r="BK220"/>
  <c r="BQ220"/>
  <c r="L222"/>
  <c r="BH220"/>
  <c r="BT220"/>
  <c r="BE237"/>
  <c r="BV237" s="1"/>
  <c r="AZ237"/>
  <c r="BP237" s="1"/>
  <c r="AX221"/>
  <c r="BA221" s="1"/>
  <c r="BC221"/>
  <c r="BF221" s="1"/>
  <c r="BW221" s="1"/>
  <c r="BD235"/>
  <c r="BU235" s="1"/>
  <c r="AY235"/>
  <c r="BO235" s="1"/>
  <c r="AD236"/>
  <c r="AT235"/>
  <c r="BI235" s="1"/>
  <c r="AU237"/>
  <c r="BJ237" s="1"/>
  <c r="AE238"/>
  <c r="K222"/>
  <c r="Y222"/>
  <c r="Z222"/>
  <c r="AS221"/>
  <c r="AV221" s="1"/>
  <c r="H223"/>
  <c r="J222"/>
  <c r="I223"/>
  <c r="E227"/>
  <c r="P227" s="1"/>
  <c r="F225"/>
  <c r="Q225" s="1"/>
  <c r="G224"/>
  <c r="AA390" l="1"/>
  <c r="AB391"/>
  <c r="N225"/>
  <c r="M224"/>
  <c r="BH221"/>
  <c r="BN221"/>
  <c r="BT221"/>
  <c r="BK221"/>
  <c r="BQ221"/>
  <c r="BC222"/>
  <c r="BF222" s="1"/>
  <c r="BW222" s="1"/>
  <c r="AX222"/>
  <c r="BA222" s="1"/>
  <c r="BE238"/>
  <c r="BV238" s="1"/>
  <c r="AZ238"/>
  <c r="BP238" s="1"/>
  <c r="BD236"/>
  <c r="BU236" s="1"/>
  <c r="AY236"/>
  <c r="BO236" s="1"/>
  <c r="AD237"/>
  <c r="AT236"/>
  <c r="BI236" s="1"/>
  <c r="Z223"/>
  <c r="AS222"/>
  <c r="AV222" s="1"/>
  <c r="K223"/>
  <c r="Y223"/>
  <c r="AU238"/>
  <c r="BJ238" s="1"/>
  <c r="AE239"/>
  <c r="AI239" s="1"/>
  <c r="L223"/>
  <c r="H224"/>
  <c r="I224"/>
  <c r="J223"/>
  <c r="Y224" s="1"/>
  <c r="E228"/>
  <c r="P228" s="1"/>
  <c r="F226"/>
  <c r="Q226" s="1"/>
  <c r="G225"/>
  <c r="AA391" l="1"/>
  <c r="AB392"/>
  <c r="N226"/>
  <c r="M225"/>
  <c r="BQ222"/>
  <c r="BH222"/>
  <c r="BN222"/>
  <c r="BK222"/>
  <c r="BT222"/>
  <c r="BC223"/>
  <c r="BF223" s="1"/>
  <c r="BW223" s="1"/>
  <c r="AX223"/>
  <c r="BA223" s="1"/>
  <c r="AZ239"/>
  <c r="BP239" s="1"/>
  <c r="BE239"/>
  <c r="BV239" s="1"/>
  <c r="BD237"/>
  <c r="BU237" s="1"/>
  <c r="AY237"/>
  <c r="BO237" s="1"/>
  <c r="AD238"/>
  <c r="AT237"/>
  <c r="BI237" s="1"/>
  <c r="Z224"/>
  <c r="AS223"/>
  <c r="AV223" s="1"/>
  <c r="AU239"/>
  <c r="BJ239" s="1"/>
  <c r="AE240"/>
  <c r="J224"/>
  <c r="I225"/>
  <c r="H225"/>
  <c r="L224"/>
  <c r="K224"/>
  <c r="E229"/>
  <c r="P229" s="1"/>
  <c r="F227"/>
  <c r="Q227" s="1"/>
  <c r="G226"/>
  <c r="AB393" l="1"/>
  <c r="AA392"/>
  <c r="M226"/>
  <c r="N227"/>
  <c r="M227" s="1"/>
  <c r="BK223"/>
  <c r="J225"/>
  <c r="Y226" s="1"/>
  <c r="BT223"/>
  <c r="BQ223"/>
  <c r="BN223"/>
  <c r="BH223"/>
  <c r="BC224"/>
  <c r="BF224" s="1"/>
  <c r="BW224" s="1"/>
  <c r="AX224"/>
  <c r="BA224" s="1"/>
  <c r="AY238"/>
  <c r="BO238" s="1"/>
  <c r="BD238"/>
  <c r="BU238" s="1"/>
  <c r="BE240"/>
  <c r="BV240" s="1"/>
  <c r="AZ240"/>
  <c r="BP240" s="1"/>
  <c r="AT238"/>
  <c r="BI238" s="1"/>
  <c r="AD239"/>
  <c r="AH239" s="1"/>
  <c r="Z225"/>
  <c r="AS224"/>
  <c r="AV224" s="1"/>
  <c r="K225"/>
  <c r="Y225"/>
  <c r="AU240"/>
  <c r="BJ240" s="1"/>
  <c r="AE241"/>
  <c r="H226"/>
  <c r="L225"/>
  <c r="L226" s="1"/>
  <c r="I226"/>
  <c r="E230"/>
  <c r="P230" s="1"/>
  <c r="F228"/>
  <c r="Q228" s="1"/>
  <c r="G227"/>
  <c r="AA393" l="1"/>
  <c r="AB394"/>
  <c r="N228"/>
  <c r="O228"/>
  <c r="O229" s="1"/>
  <c r="O230" s="1"/>
  <c r="O231" s="1"/>
  <c r="O232" s="1"/>
  <c r="O233" s="1"/>
  <c r="O234" s="1"/>
  <c r="O235" s="1"/>
  <c r="O236" s="1"/>
  <c r="O237" s="1"/>
  <c r="O238" s="1"/>
  <c r="O239" s="1"/>
  <c r="K226"/>
  <c r="BH224"/>
  <c r="BN224"/>
  <c r="BT224"/>
  <c r="BQ224"/>
  <c r="BK224"/>
  <c r="BC225"/>
  <c r="BF225" s="1"/>
  <c r="BW225" s="1"/>
  <c r="AX225"/>
  <c r="BA225" s="1"/>
  <c r="BE241"/>
  <c r="BV241" s="1"/>
  <c r="AZ241"/>
  <c r="BP241" s="1"/>
  <c r="BD239"/>
  <c r="BU239" s="1"/>
  <c r="AY239"/>
  <c r="BO239" s="1"/>
  <c r="AD240"/>
  <c r="AT239"/>
  <c r="BI239" s="1"/>
  <c r="Z226"/>
  <c r="AS225"/>
  <c r="AV225" s="1"/>
  <c r="AU241"/>
  <c r="BJ241" s="1"/>
  <c r="AE242"/>
  <c r="J226"/>
  <c r="I227"/>
  <c r="H227"/>
  <c r="E231"/>
  <c r="P231" s="1"/>
  <c r="F229"/>
  <c r="Q229" s="1"/>
  <c r="G228"/>
  <c r="AA394" l="1"/>
  <c r="AB395"/>
  <c r="AA395" s="1"/>
  <c r="M228"/>
  <c r="N229"/>
  <c r="BO240"/>
  <c r="BN225"/>
  <c r="BK225"/>
  <c r="BH225"/>
  <c r="BT225"/>
  <c r="BQ225"/>
  <c r="BC226"/>
  <c r="BF226" s="1"/>
  <c r="BW226" s="1"/>
  <c r="AX226"/>
  <c r="BA226" s="1"/>
  <c r="BD240"/>
  <c r="BU240" s="1"/>
  <c r="AY240"/>
  <c r="BE242"/>
  <c r="BV242" s="1"/>
  <c r="AZ242"/>
  <c r="BP242" s="1"/>
  <c r="AT240"/>
  <c r="BI240" s="1"/>
  <c r="AD241"/>
  <c r="K227"/>
  <c r="Y227"/>
  <c r="AU242"/>
  <c r="BJ242" s="1"/>
  <c r="AE243"/>
  <c r="Z227"/>
  <c r="AG227" s="1"/>
  <c r="AS226"/>
  <c r="AV226" s="1"/>
  <c r="L227"/>
  <c r="I228"/>
  <c r="H228"/>
  <c r="J227"/>
  <c r="E232"/>
  <c r="P232" s="1"/>
  <c r="F230"/>
  <c r="Q230" s="1"/>
  <c r="G229"/>
  <c r="AC396" l="1"/>
  <c r="AC397" s="1"/>
  <c r="AC398" s="1"/>
  <c r="AC399" s="1"/>
  <c r="AC400" s="1"/>
  <c r="AC401" s="1"/>
  <c r="AC402" s="1"/>
  <c r="AC403" s="1"/>
  <c r="AC404" s="1"/>
  <c r="AC405" s="1"/>
  <c r="AC406" s="1"/>
  <c r="AC407" s="1"/>
  <c r="AB396"/>
  <c r="N230"/>
  <c r="M229"/>
  <c r="BO241"/>
  <c r="BQ226"/>
  <c r="BT226"/>
  <c r="BK226"/>
  <c r="BH226"/>
  <c r="BN226"/>
  <c r="BC227"/>
  <c r="BF227" s="1"/>
  <c r="BW227" s="1"/>
  <c r="AX227"/>
  <c r="BA227" s="1"/>
  <c r="AZ243"/>
  <c r="BP243" s="1"/>
  <c r="BE243"/>
  <c r="BV243" s="1"/>
  <c r="BD241"/>
  <c r="BU241" s="1"/>
  <c r="AY241"/>
  <c r="AT241"/>
  <c r="BI241" s="1"/>
  <c r="AD242"/>
  <c r="Z228"/>
  <c r="AS227"/>
  <c r="AV227" s="1"/>
  <c r="L228"/>
  <c r="Y228"/>
  <c r="AU243"/>
  <c r="BJ243" s="1"/>
  <c r="AE244"/>
  <c r="J228"/>
  <c r="I229"/>
  <c r="K228"/>
  <c r="H229"/>
  <c r="E233"/>
  <c r="P233" s="1"/>
  <c r="F231"/>
  <c r="Q231" s="1"/>
  <c r="G230"/>
  <c r="AA396" l="1"/>
  <c r="AB397"/>
  <c r="M230"/>
  <c r="N231"/>
  <c r="BU242"/>
  <c r="J229"/>
  <c r="Y230" s="1"/>
  <c r="BN227"/>
  <c r="BT227"/>
  <c r="BH227"/>
  <c r="BQ227"/>
  <c r="BK227"/>
  <c r="BC228"/>
  <c r="BF228" s="1"/>
  <c r="BW228" s="1"/>
  <c r="AX228"/>
  <c r="BA228" s="1"/>
  <c r="BE244"/>
  <c r="BV244" s="1"/>
  <c r="AZ244"/>
  <c r="BP244" s="1"/>
  <c r="AY242"/>
  <c r="BO242" s="1"/>
  <c r="BD242"/>
  <c r="AT242"/>
  <c r="BI242" s="1"/>
  <c r="AD243"/>
  <c r="K229"/>
  <c r="Y229"/>
  <c r="Z229"/>
  <c r="AS228"/>
  <c r="AV228" s="1"/>
  <c r="I230"/>
  <c r="AU244"/>
  <c r="BJ244" s="1"/>
  <c r="AE245"/>
  <c r="L229"/>
  <c r="H230"/>
  <c r="E234"/>
  <c r="P234" s="1"/>
  <c r="F232"/>
  <c r="Q232" s="1"/>
  <c r="G231"/>
  <c r="AA397" l="1"/>
  <c r="AB398"/>
  <c r="N232"/>
  <c r="M231"/>
  <c r="BI243"/>
  <c r="K230"/>
  <c r="L230"/>
  <c r="L231" s="1"/>
  <c r="BK228"/>
  <c r="BN228"/>
  <c r="BH228"/>
  <c r="BT228"/>
  <c r="J230"/>
  <c r="Y231" s="1"/>
  <c r="BQ228"/>
  <c r="AX229"/>
  <c r="BA229" s="1"/>
  <c r="BC229"/>
  <c r="BF229" s="1"/>
  <c r="BW229" s="1"/>
  <c r="BE245"/>
  <c r="BV245" s="1"/>
  <c r="AZ245"/>
  <c r="BP245" s="1"/>
  <c r="BD243"/>
  <c r="BU243" s="1"/>
  <c r="AY243"/>
  <c r="BO243" s="1"/>
  <c r="AT243"/>
  <c r="AD244"/>
  <c r="AU245"/>
  <c r="BJ245" s="1"/>
  <c r="AE246"/>
  <c r="Z230"/>
  <c r="AS229"/>
  <c r="AV229" s="1"/>
  <c r="I231"/>
  <c r="H231"/>
  <c r="E235"/>
  <c r="P235" s="1"/>
  <c r="F233"/>
  <c r="Q233" s="1"/>
  <c r="G232"/>
  <c r="AA398" l="1"/>
  <c r="AB399"/>
  <c r="N233"/>
  <c r="M232"/>
  <c r="BI244"/>
  <c r="I232"/>
  <c r="BK229"/>
  <c r="K231"/>
  <c r="BQ229"/>
  <c r="BH229"/>
  <c r="BT229"/>
  <c r="BN229"/>
  <c r="BE246"/>
  <c r="BV246" s="1"/>
  <c r="AZ246"/>
  <c r="BP246" s="1"/>
  <c r="H232"/>
  <c r="BC230"/>
  <c r="BF230" s="1"/>
  <c r="BW230" s="1"/>
  <c r="AX230"/>
  <c r="BA230" s="1"/>
  <c r="BD244"/>
  <c r="BU244" s="1"/>
  <c r="AY244"/>
  <c r="BO244" s="1"/>
  <c r="AT244"/>
  <c r="AD245"/>
  <c r="AU246"/>
  <c r="BJ246" s="1"/>
  <c r="AE247"/>
  <c r="Z231"/>
  <c r="AS230"/>
  <c r="AV230" s="1"/>
  <c r="J231"/>
  <c r="E236"/>
  <c r="F234"/>
  <c r="Q234" s="1"/>
  <c r="G233"/>
  <c r="I233" s="1"/>
  <c r="AB400" l="1"/>
  <c r="AA399"/>
  <c r="P236"/>
  <c r="CE9"/>
  <c r="N234"/>
  <c r="M233"/>
  <c r="J232"/>
  <c r="BT230"/>
  <c r="BN230"/>
  <c r="BK230"/>
  <c r="BH230"/>
  <c r="BQ230"/>
  <c r="BD245"/>
  <c r="BU245" s="1"/>
  <c r="AY245"/>
  <c r="BO245" s="1"/>
  <c r="AZ247"/>
  <c r="BP247" s="1"/>
  <c r="BE247"/>
  <c r="BV247" s="1"/>
  <c r="BC231"/>
  <c r="BF231" s="1"/>
  <c r="BW231" s="1"/>
  <c r="AX231"/>
  <c r="BA231" s="1"/>
  <c r="AT245"/>
  <c r="BI245" s="1"/>
  <c r="AD246"/>
  <c r="AU247"/>
  <c r="BJ247" s="1"/>
  <c r="AE248"/>
  <c r="K232"/>
  <c r="Y232"/>
  <c r="Z232"/>
  <c r="AS231"/>
  <c r="AV231" s="1"/>
  <c r="K233"/>
  <c r="Y233"/>
  <c r="L232"/>
  <c r="H233"/>
  <c r="E237"/>
  <c r="P237" s="1"/>
  <c r="F235"/>
  <c r="Q235" s="1"/>
  <c r="G234"/>
  <c r="I234" s="1"/>
  <c r="AA400" l="1"/>
  <c r="AB401"/>
  <c r="CD10"/>
  <c r="CH9"/>
  <c r="M234"/>
  <c r="N235"/>
  <c r="L233"/>
  <c r="BN231"/>
  <c r="BQ231"/>
  <c r="BT231"/>
  <c r="BH231"/>
  <c r="BK231"/>
  <c r="BC232"/>
  <c r="BF232" s="1"/>
  <c r="BW232" s="1"/>
  <c r="AX232"/>
  <c r="BA232" s="1"/>
  <c r="BE248"/>
  <c r="BV248" s="1"/>
  <c r="AZ248"/>
  <c r="BP248" s="1"/>
  <c r="BD246"/>
  <c r="BU246" s="1"/>
  <c r="AY246"/>
  <c r="BO246" s="1"/>
  <c r="AT246"/>
  <c r="BI246" s="1"/>
  <c r="AD247"/>
  <c r="Z233"/>
  <c r="AS232"/>
  <c r="AV232" s="1"/>
  <c r="AU248"/>
  <c r="BJ248" s="1"/>
  <c r="AE249"/>
  <c r="H234"/>
  <c r="J234" s="1"/>
  <c r="J233"/>
  <c r="E238"/>
  <c r="P238" s="1"/>
  <c r="F236"/>
  <c r="G235"/>
  <c r="I235" s="1"/>
  <c r="AB402" l="1"/>
  <c r="AA401"/>
  <c r="M235"/>
  <c r="N236"/>
  <c r="Q236"/>
  <c r="CG9"/>
  <c r="BT232"/>
  <c r="BK232"/>
  <c r="BH232"/>
  <c r="BQ232"/>
  <c r="BN232"/>
  <c r="AX233"/>
  <c r="BA233" s="1"/>
  <c r="BC233"/>
  <c r="BF233" s="1"/>
  <c r="BW233" s="1"/>
  <c r="BE249"/>
  <c r="BV249" s="1"/>
  <c r="AZ249"/>
  <c r="BP249" s="1"/>
  <c r="BD247"/>
  <c r="BU247" s="1"/>
  <c r="AY247"/>
  <c r="BO247" s="1"/>
  <c r="AT247"/>
  <c r="BI247" s="1"/>
  <c r="AD248"/>
  <c r="Z234"/>
  <c r="AS233"/>
  <c r="AV233" s="1"/>
  <c r="K235"/>
  <c r="Y235"/>
  <c r="L234"/>
  <c r="L235" s="1"/>
  <c r="Y234"/>
  <c r="AU249"/>
  <c r="BJ249" s="1"/>
  <c r="AE250"/>
  <c r="K234"/>
  <c r="H235"/>
  <c r="J235" s="1"/>
  <c r="E239"/>
  <c r="P239" s="1"/>
  <c r="F237"/>
  <c r="Q237" s="1"/>
  <c r="G236"/>
  <c r="AA402" l="1"/>
  <c r="AB403"/>
  <c r="CF10"/>
  <c r="CI9"/>
  <c r="M236"/>
  <c r="N237"/>
  <c r="BN233"/>
  <c r="BK233"/>
  <c r="BT233"/>
  <c r="BH233"/>
  <c r="BQ233"/>
  <c r="BC234"/>
  <c r="BF234" s="1"/>
  <c r="BW234" s="1"/>
  <c r="AX234"/>
  <c r="BA234" s="1"/>
  <c r="BE250"/>
  <c r="BV250" s="1"/>
  <c r="AZ250"/>
  <c r="BP250" s="1"/>
  <c r="BD248"/>
  <c r="BU248" s="1"/>
  <c r="AY248"/>
  <c r="BO248" s="1"/>
  <c r="AT248"/>
  <c r="BI248" s="1"/>
  <c r="AD249"/>
  <c r="Z235"/>
  <c r="AS234"/>
  <c r="AV234" s="1"/>
  <c r="K236"/>
  <c r="Y236"/>
  <c r="AE251"/>
  <c r="AI251" s="1"/>
  <c r="AU250"/>
  <c r="BJ250" s="1"/>
  <c r="H236"/>
  <c r="I236"/>
  <c r="L236"/>
  <c r="E240"/>
  <c r="P240" s="1"/>
  <c r="F238"/>
  <c r="Q238" s="1"/>
  <c r="G237"/>
  <c r="AA403" l="1"/>
  <c r="AB404"/>
  <c r="M237"/>
  <c r="N238"/>
  <c r="BP251"/>
  <c r="BK234"/>
  <c r="BQ234"/>
  <c r="BN234"/>
  <c r="BH234"/>
  <c r="BT234"/>
  <c r="BE251"/>
  <c r="BV251" s="1"/>
  <c r="AZ251"/>
  <c r="BC235"/>
  <c r="BF235" s="1"/>
  <c r="BW235" s="1"/>
  <c r="AX235"/>
  <c r="BA235" s="1"/>
  <c r="BD249"/>
  <c r="BU249" s="1"/>
  <c r="AY249"/>
  <c r="BO249" s="1"/>
  <c r="AT249"/>
  <c r="BI249" s="1"/>
  <c r="AD250"/>
  <c r="AE252"/>
  <c r="AU251"/>
  <c r="BJ251" s="1"/>
  <c r="Z236"/>
  <c r="AS235"/>
  <c r="AV235" s="1"/>
  <c r="H237"/>
  <c r="I237"/>
  <c r="J236"/>
  <c r="Y237" s="1"/>
  <c r="E241"/>
  <c r="P241" s="1"/>
  <c r="F239"/>
  <c r="Q239" s="1"/>
  <c r="G238"/>
  <c r="AA404" l="1"/>
  <c r="AB405"/>
  <c r="N239"/>
  <c r="M239" s="1"/>
  <c r="M238"/>
  <c r="BI250"/>
  <c r="BK235"/>
  <c r="BT235"/>
  <c r="BQ235"/>
  <c r="BN235"/>
  <c r="BH235"/>
  <c r="BE252"/>
  <c r="BV252" s="1"/>
  <c r="AZ252"/>
  <c r="BP252" s="1"/>
  <c r="BC236"/>
  <c r="BF236" s="1"/>
  <c r="BW236" s="1"/>
  <c r="AX236"/>
  <c r="BA236" s="1"/>
  <c r="AY250"/>
  <c r="BO250" s="1"/>
  <c r="BD250"/>
  <c r="BU250" s="1"/>
  <c r="AT250"/>
  <c r="AD251"/>
  <c r="AH251" s="1"/>
  <c r="AE253"/>
  <c r="AU252"/>
  <c r="BJ252" s="1"/>
  <c r="Z237"/>
  <c r="AS236"/>
  <c r="AV236" s="1"/>
  <c r="J237"/>
  <c r="I238"/>
  <c r="H238"/>
  <c r="L237"/>
  <c r="K237"/>
  <c r="E242"/>
  <c r="P242" s="1"/>
  <c r="F240"/>
  <c r="Q240" s="1"/>
  <c r="G239"/>
  <c r="AB406" l="1"/>
  <c r="AA405"/>
  <c r="O240"/>
  <c r="O241" s="1"/>
  <c r="O242" s="1"/>
  <c r="O243" s="1"/>
  <c r="O244" s="1"/>
  <c r="O245" s="1"/>
  <c r="O246" s="1"/>
  <c r="O247" s="1"/>
  <c r="O248" s="1"/>
  <c r="O249" s="1"/>
  <c r="O250" s="1"/>
  <c r="O251" s="1"/>
  <c r="N240"/>
  <c r="J238"/>
  <c r="Y239" s="1"/>
  <c r="BN236"/>
  <c r="BH236"/>
  <c r="BK236"/>
  <c r="BT236"/>
  <c r="BQ236"/>
  <c r="BE253"/>
  <c r="BV253" s="1"/>
  <c r="AZ253"/>
  <c r="BP253" s="1"/>
  <c r="AX237"/>
  <c r="BA237" s="1"/>
  <c r="BC237"/>
  <c r="BF237" s="1"/>
  <c r="BW237" s="1"/>
  <c r="BD251"/>
  <c r="BU251" s="1"/>
  <c r="AY251"/>
  <c r="BO251" s="1"/>
  <c r="L238"/>
  <c r="L239" s="1"/>
  <c r="AT251"/>
  <c r="BI251" s="1"/>
  <c r="AD252"/>
  <c r="K238"/>
  <c r="Y238"/>
  <c r="Z238"/>
  <c r="AS237"/>
  <c r="AV237" s="1"/>
  <c r="AU253"/>
  <c r="BJ253" s="1"/>
  <c r="AE254"/>
  <c r="H239"/>
  <c r="I239"/>
  <c r="E243"/>
  <c r="P243" s="1"/>
  <c r="F241"/>
  <c r="Q241" s="1"/>
  <c r="G240"/>
  <c r="AA406" l="1"/>
  <c r="AB407"/>
  <c r="AA407" s="1"/>
  <c r="N241"/>
  <c r="M240"/>
  <c r="BO252"/>
  <c r="K239"/>
  <c r="BT237"/>
  <c r="BQ237"/>
  <c r="BH237"/>
  <c r="BK237"/>
  <c r="BN237"/>
  <c r="BD252"/>
  <c r="BU252" s="1"/>
  <c r="AY252"/>
  <c r="BE254"/>
  <c r="BV254" s="1"/>
  <c r="AZ254"/>
  <c r="BP254" s="1"/>
  <c r="BC238"/>
  <c r="BF238" s="1"/>
  <c r="BW238" s="1"/>
  <c r="AX238"/>
  <c r="BA238" s="1"/>
  <c r="AT252"/>
  <c r="BI252" s="1"/>
  <c r="AD253"/>
  <c r="AE255"/>
  <c r="AU254"/>
  <c r="BJ254" s="1"/>
  <c r="Z239"/>
  <c r="AG239" s="1"/>
  <c r="AS238"/>
  <c r="AV238" s="1"/>
  <c r="J239"/>
  <c r="I240"/>
  <c r="H240"/>
  <c r="E244"/>
  <c r="P244" s="1"/>
  <c r="F242"/>
  <c r="Q242" s="1"/>
  <c r="G241"/>
  <c r="AC408" l="1"/>
  <c r="AC409" s="1"/>
  <c r="AC410" s="1"/>
  <c r="AC411" s="1"/>
  <c r="AC412" s="1"/>
  <c r="AC413" s="1"/>
  <c r="AC414" s="1"/>
  <c r="AC415" s="1"/>
  <c r="AC416" s="1"/>
  <c r="AC417" s="1"/>
  <c r="AC418" s="1"/>
  <c r="AC419" s="1"/>
  <c r="AB408"/>
  <c r="M241"/>
  <c r="N242"/>
  <c r="BI253"/>
  <c r="BN238"/>
  <c r="BQ238"/>
  <c r="BT238"/>
  <c r="BH238"/>
  <c r="BK238"/>
  <c r="AZ255"/>
  <c r="BP255" s="1"/>
  <c r="BE255"/>
  <c r="BV255" s="1"/>
  <c r="BC239"/>
  <c r="BF239" s="1"/>
  <c r="BW239" s="1"/>
  <c r="AX239"/>
  <c r="BA239" s="1"/>
  <c r="BD253"/>
  <c r="BU253" s="1"/>
  <c r="AY253"/>
  <c r="BO253" s="1"/>
  <c r="AT253"/>
  <c r="AD254"/>
  <c r="AE256"/>
  <c r="AU255"/>
  <c r="BJ255" s="1"/>
  <c r="K240"/>
  <c r="Y240"/>
  <c r="Z240"/>
  <c r="AS239"/>
  <c r="AV239" s="1"/>
  <c r="L240"/>
  <c r="I241"/>
  <c r="H241"/>
  <c r="J240"/>
  <c r="E245"/>
  <c r="P245" s="1"/>
  <c r="F243"/>
  <c r="Q243" s="1"/>
  <c r="G242"/>
  <c r="AB409" l="1"/>
  <c r="AA408"/>
  <c r="N243"/>
  <c r="M242"/>
  <c r="BI254"/>
  <c r="BH239"/>
  <c r="BK239"/>
  <c r="BN239"/>
  <c r="BT239"/>
  <c r="BQ239"/>
  <c r="BC240"/>
  <c r="BF240" s="1"/>
  <c r="BW240" s="1"/>
  <c r="AX240"/>
  <c r="BA240" s="1"/>
  <c r="BE256"/>
  <c r="BV256" s="1"/>
  <c r="AZ256"/>
  <c r="BP256" s="1"/>
  <c r="AY254"/>
  <c r="BO254" s="1"/>
  <c r="BD254"/>
  <c r="BU254" s="1"/>
  <c r="AT254"/>
  <c r="AD255"/>
  <c r="Z241"/>
  <c r="AS240"/>
  <c r="AV240" s="1"/>
  <c r="AU256"/>
  <c r="BJ256" s="1"/>
  <c r="AE257"/>
  <c r="K241"/>
  <c r="Y241"/>
  <c r="J241"/>
  <c r="L241"/>
  <c r="H242"/>
  <c r="I242"/>
  <c r="E246"/>
  <c r="P246" s="1"/>
  <c r="F244"/>
  <c r="Q244" s="1"/>
  <c r="G243"/>
  <c r="AA409" l="1"/>
  <c r="AB410"/>
  <c r="N244"/>
  <c r="M243"/>
  <c r="BP257"/>
  <c r="BH240"/>
  <c r="BQ240"/>
  <c r="BN240"/>
  <c r="BK240"/>
  <c r="BT240"/>
  <c r="BC241"/>
  <c r="BF241" s="1"/>
  <c r="BW241" s="1"/>
  <c r="AX241"/>
  <c r="BA241" s="1"/>
  <c r="BE257"/>
  <c r="BV257" s="1"/>
  <c r="AZ257"/>
  <c r="BD255"/>
  <c r="BU255" s="1"/>
  <c r="AY255"/>
  <c r="BO255" s="1"/>
  <c r="AT255"/>
  <c r="BI255" s="1"/>
  <c r="AD256"/>
  <c r="AU257"/>
  <c r="BJ257" s="1"/>
  <c r="AE258"/>
  <c r="K242"/>
  <c r="Y242"/>
  <c r="Z242"/>
  <c r="AS241"/>
  <c r="AV241" s="1"/>
  <c r="L242"/>
  <c r="H243"/>
  <c r="J242"/>
  <c r="I243"/>
  <c r="E247"/>
  <c r="P247" s="1"/>
  <c r="F245"/>
  <c r="Q245" s="1"/>
  <c r="G244"/>
  <c r="AA410" l="1"/>
  <c r="AB411"/>
  <c r="M244"/>
  <c r="N245"/>
  <c r="BO256"/>
  <c r="BQ241"/>
  <c r="BN241"/>
  <c r="BK241"/>
  <c r="BT241"/>
  <c r="BH241"/>
  <c r="BC242"/>
  <c r="BF242" s="1"/>
  <c r="BW242" s="1"/>
  <c r="AX242"/>
  <c r="BA242" s="1"/>
  <c r="BE258"/>
  <c r="BV258" s="1"/>
  <c r="AZ258"/>
  <c r="BP258" s="1"/>
  <c r="BD256"/>
  <c r="BU256" s="1"/>
  <c r="AY256"/>
  <c r="AT256"/>
  <c r="BI256" s="1"/>
  <c r="AD257"/>
  <c r="Z243"/>
  <c r="AS242"/>
  <c r="AV242" s="1"/>
  <c r="AE259"/>
  <c r="AU258"/>
  <c r="BJ258" s="1"/>
  <c r="K243"/>
  <c r="Y243"/>
  <c r="J243"/>
  <c r="H244"/>
  <c r="L243"/>
  <c r="I244"/>
  <c r="E248"/>
  <c r="P248" s="1"/>
  <c r="F246"/>
  <c r="Q246" s="1"/>
  <c r="G245"/>
  <c r="AA411" l="1"/>
  <c r="AB412"/>
  <c r="N246"/>
  <c r="M245"/>
  <c r="BO257"/>
  <c r="BH242"/>
  <c r="BT242"/>
  <c r="BQ242"/>
  <c r="BN242"/>
  <c r="BK242"/>
  <c r="BC243"/>
  <c r="BF243" s="1"/>
  <c r="BW243" s="1"/>
  <c r="AX243"/>
  <c r="BA243" s="1"/>
  <c r="AZ259"/>
  <c r="BP259" s="1"/>
  <c r="BE259"/>
  <c r="BV259" s="1"/>
  <c r="BD257"/>
  <c r="BU257" s="1"/>
  <c r="AY257"/>
  <c r="AT257"/>
  <c r="BI257" s="1"/>
  <c r="AD258"/>
  <c r="K244"/>
  <c r="Y244"/>
  <c r="Z244"/>
  <c r="AS243"/>
  <c r="AV243" s="1"/>
  <c r="AE260"/>
  <c r="AU259"/>
  <c r="BJ259" s="1"/>
  <c r="H245"/>
  <c r="L244"/>
  <c r="I245"/>
  <c r="J244"/>
  <c r="Y245" s="1"/>
  <c r="E249"/>
  <c r="P249" s="1"/>
  <c r="F247"/>
  <c r="Q247" s="1"/>
  <c r="G246"/>
  <c r="AB413" l="1"/>
  <c r="AA412"/>
  <c r="M246"/>
  <c r="N247"/>
  <c r="BN243"/>
  <c r="BT243"/>
  <c r="BK243"/>
  <c r="BH243"/>
  <c r="BQ243"/>
  <c r="BE260"/>
  <c r="BV260" s="1"/>
  <c r="AZ260"/>
  <c r="BP260" s="1"/>
  <c r="BC244"/>
  <c r="BF244" s="1"/>
  <c r="BW244" s="1"/>
  <c r="AX244"/>
  <c r="BA244" s="1"/>
  <c r="AY258"/>
  <c r="BO258" s="1"/>
  <c r="BD258"/>
  <c r="BU258" s="1"/>
  <c r="AT258"/>
  <c r="BI258" s="1"/>
  <c r="AD259"/>
  <c r="AU260"/>
  <c r="BJ260" s="1"/>
  <c r="AE261"/>
  <c r="Z245"/>
  <c r="AS244"/>
  <c r="AV244" s="1"/>
  <c r="J245"/>
  <c r="I246"/>
  <c r="H246"/>
  <c r="L245"/>
  <c r="K245"/>
  <c r="E250"/>
  <c r="P250" s="1"/>
  <c r="F248"/>
  <c r="Q248" s="1"/>
  <c r="G247"/>
  <c r="AA413" l="1"/>
  <c r="AB414"/>
  <c r="N248"/>
  <c r="M247"/>
  <c r="BP261"/>
  <c r="J246"/>
  <c r="Y247" s="1"/>
  <c r="BN244"/>
  <c r="BQ244"/>
  <c r="BT244"/>
  <c r="BK244"/>
  <c r="BH244"/>
  <c r="BE261"/>
  <c r="BV261" s="1"/>
  <c r="AZ261"/>
  <c r="AX245"/>
  <c r="BA245" s="1"/>
  <c r="BC245"/>
  <c r="BF245" s="1"/>
  <c r="BW245" s="1"/>
  <c r="BD259"/>
  <c r="BU259" s="1"/>
  <c r="AY259"/>
  <c r="BO259" s="1"/>
  <c r="AT259"/>
  <c r="BI259" s="1"/>
  <c r="AD260"/>
  <c r="AE262"/>
  <c r="AU261"/>
  <c r="BJ261" s="1"/>
  <c r="K246"/>
  <c r="Y246"/>
  <c r="Z246"/>
  <c r="AS245"/>
  <c r="AV245" s="1"/>
  <c r="H247"/>
  <c r="L246"/>
  <c r="I247"/>
  <c r="E251"/>
  <c r="P251" s="1"/>
  <c r="F249"/>
  <c r="Q249" s="1"/>
  <c r="G248"/>
  <c r="AA414" l="1"/>
  <c r="AB415"/>
  <c r="M248"/>
  <c r="N249"/>
  <c r="BU260"/>
  <c r="BK245"/>
  <c r="BH245"/>
  <c r="L247"/>
  <c r="K247"/>
  <c r="BN245"/>
  <c r="BQ245"/>
  <c r="BT245"/>
  <c r="BC246"/>
  <c r="BF246" s="1"/>
  <c r="BW246" s="1"/>
  <c r="AX246"/>
  <c r="BA246" s="1"/>
  <c r="BE262"/>
  <c r="BV262" s="1"/>
  <c r="AZ262"/>
  <c r="BP262" s="1"/>
  <c r="BD260"/>
  <c r="AY260"/>
  <c r="BO260" s="1"/>
  <c r="AT260"/>
  <c r="BI260" s="1"/>
  <c r="AD261"/>
  <c r="Z247"/>
  <c r="AS246"/>
  <c r="AV246" s="1"/>
  <c r="AE263"/>
  <c r="AI263" s="1"/>
  <c r="AU262"/>
  <c r="BJ262" s="1"/>
  <c r="J247"/>
  <c r="K248" s="1"/>
  <c r="I248"/>
  <c r="H248"/>
  <c r="E252"/>
  <c r="P252" s="1"/>
  <c r="F250"/>
  <c r="Q250" s="1"/>
  <c r="G249"/>
  <c r="AB416" l="1"/>
  <c r="AA415"/>
  <c r="N250"/>
  <c r="M249"/>
  <c r="BO261"/>
  <c r="BK246"/>
  <c r="BT246"/>
  <c r="BH246"/>
  <c r="BN246"/>
  <c r="BQ246"/>
  <c r="BC247"/>
  <c r="BF247" s="1"/>
  <c r="BW247" s="1"/>
  <c r="AX247"/>
  <c r="BA247" s="1"/>
  <c r="AZ263"/>
  <c r="BP263" s="1"/>
  <c r="BE263"/>
  <c r="BV263" s="1"/>
  <c r="BD261"/>
  <c r="BU261" s="1"/>
  <c r="AY261"/>
  <c r="AT261"/>
  <c r="BI261" s="1"/>
  <c r="AD262"/>
  <c r="Z248"/>
  <c r="AS247"/>
  <c r="AV247" s="1"/>
  <c r="L248"/>
  <c r="Y248"/>
  <c r="AE264"/>
  <c r="AU263"/>
  <c r="BJ263" s="1"/>
  <c r="J248"/>
  <c r="I249"/>
  <c r="H249"/>
  <c r="E253"/>
  <c r="P253" s="1"/>
  <c r="F251"/>
  <c r="Q251" s="1"/>
  <c r="G250"/>
  <c r="AA416" l="1"/>
  <c r="AB417"/>
  <c r="M250"/>
  <c r="N251"/>
  <c r="M251" s="1"/>
  <c r="BO262"/>
  <c r="BI262"/>
  <c r="BK247"/>
  <c r="BQ247"/>
  <c r="BT247"/>
  <c r="BH247"/>
  <c r="BN247"/>
  <c r="BC248"/>
  <c r="BF248" s="1"/>
  <c r="BW248" s="1"/>
  <c r="AX248"/>
  <c r="BA248" s="1"/>
  <c r="BE264"/>
  <c r="BV264" s="1"/>
  <c r="AZ264"/>
  <c r="BP264" s="1"/>
  <c r="BD262"/>
  <c r="BU262" s="1"/>
  <c r="AY262"/>
  <c r="AT262"/>
  <c r="AD263"/>
  <c r="AH263" s="1"/>
  <c r="K249"/>
  <c r="Y249"/>
  <c r="AU264"/>
  <c r="BJ264" s="1"/>
  <c r="AE265"/>
  <c r="Z249"/>
  <c r="AS248"/>
  <c r="AV248" s="1"/>
  <c r="I250"/>
  <c r="L249"/>
  <c r="H250"/>
  <c r="J249"/>
  <c r="Y250" s="1"/>
  <c r="E254"/>
  <c r="P254" s="1"/>
  <c r="F252"/>
  <c r="Q252" s="1"/>
  <c r="G251"/>
  <c r="AB418" l="1"/>
  <c r="AA417"/>
  <c r="O252"/>
  <c r="O253" s="1"/>
  <c r="O254" s="1"/>
  <c r="O255" s="1"/>
  <c r="O256" s="1"/>
  <c r="O257" s="1"/>
  <c r="O258" s="1"/>
  <c r="O259" s="1"/>
  <c r="O260" s="1"/>
  <c r="O261" s="1"/>
  <c r="O262" s="1"/>
  <c r="O263" s="1"/>
  <c r="N252"/>
  <c r="BV265"/>
  <c r="BQ248"/>
  <c r="BN248"/>
  <c r="BH248"/>
  <c r="BT248"/>
  <c r="BK248"/>
  <c r="AX249"/>
  <c r="BA249" s="1"/>
  <c r="BC249"/>
  <c r="BF249" s="1"/>
  <c r="BW249" s="1"/>
  <c r="BE265"/>
  <c r="AZ265"/>
  <c r="BP265" s="1"/>
  <c r="BD263"/>
  <c r="BU263" s="1"/>
  <c r="AY263"/>
  <c r="BO263" s="1"/>
  <c r="AT263"/>
  <c r="BI263" s="1"/>
  <c r="AD264"/>
  <c r="AE266"/>
  <c r="AU265"/>
  <c r="BJ265" s="1"/>
  <c r="Z250"/>
  <c r="AS249"/>
  <c r="AV249" s="1"/>
  <c r="K250"/>
  <c r="J250"/>
  <c r="I251"/>
  <c r="L250"/>
  <c r="H251"/>
  <c r="E255"/>
  <c r="P255" s="1"/>
  <c r="F253"/>
  <c r="Q253" s="1"/>
  <c r="G252"/>
  <c r="AA418" l="1"/>
  <c r="AB419"/>
  <c r="AA419" s="1"/>
  <c r="N253"/>
  <c r="M252"/>
  <c r="BI264"/>
  <c r="BT249"/>
  <c r="BK249"/>
  <c r="BN249"/>
  <c r="BQ249"/>
  <c r="BH249"/>
  <c r="BE266"/>
  <c r="BV266" s="1"/>
  <c r="AZ266"/>
  <c r="BP266" s="1"/>
  <c r="BC250"/>
  <c r="BF250" s="1"/>
  <c r="BW250" s="1"/>
  <c r="AX250"/>
  <c r="BA250" s="1"/>
  <c r="BD264"/>
  <c r="BU264" s="1"/>
  <c r="AY264"/>
  <c r="BO264" s="1"/>
  <c r="AT264"/>
  <c r="AD265"/>
  <c r="K251"/>
  <c r="Y251"/>
  <c r="AU266"/>
  <c r="BJ266" s="1"/>
  <c r="AE267"/>
  <c r="Z251"/>
  <c r="AG251" s="1"/>
  <c r="AS250"/>
  <c r="AV250" s="1"/>
  <c r="I252"/>
  <c r="J251"/>
  <c r="Y252" s="1"/>
  <c r="L251"/>
  <c r="H252"/>
  <c r="E256"/>
  <c r="P256" s="1"/>
  <c r="F254"/>
  <c r="Q254" s="1"/>
  <c r="G253"/>
  <c r="AC420" l="1"/>
  <c r="AC421" s="1"/>
  <c r="AC422" s="1"/>
  <c r="AC423" s="1"/>
  <c r="AC424" s="1"/>
  <c r="AC425" s="1"/>
  <c r="AC426" s="1"/>
  <c r="AC427" s="1"/>
  <c r="AC428" s="1"/>
  <c r="AC429" s="1"/>
  <c r="AC430" s="1"/>
  <c r="AC431" s="1"/>
  <c r="AB420"/>
  <c r="M253"/>
  <c r="N254"/>
  <c r="BP267"/>
  <c r="J252"/>
  <c r="Y253" s="1"/>
  <c r="BH250"/>
  <c r="BK250"/>
  <c r="BT250"/>
  <c r="BN250"/>
  <c r="BQ250"/>
  <c r="I253"/>
  <c r="BC251"/>
  <c r="BF251" s="1"/>
  <c r="BW251" s="1"/>
  <c r="AX251"/>
  <c r="BA251" s="1"/>
  <c r="BE267"/>
  <c r="BV267" s="1"/>
  <c r="AZ267"/>
  <c r="BD265"/>
  <c r="BU265" s="1"/>
  <c r="AY265"/>
  <c r="BO265" s="1"/>
  <c r="AT265"/>
  <c r="BI265" s="1"/>
  <c r="AD266"/>
  <c r="Z252"/>
  <c r="AS251"/>
  <c r="AV251" s="1"/>
  <c r="K252"/>
  <c r="AE268"/>
  <c r="AU267"/>
  <c r="BJ267" s="1"/>
  <c r="L252"/>
  <c r="H253"/>
  <c r="E257"/>
  <c r="P257" s="1"/>
  <c r="F255"/>
  <c r="Q255" s="1"/>
  <c r="G254"/>
  <c r="I254" s="1"/>
  <c r="AA420" l="1"/>
  <c r="AB421"/>
  <c r="N255"/>
  <c r="M254"/>
  <c r="L253"/>
  <c r="K253"/>
  <c r="BQ251"/>
  <c r="BH251"/>
  <c r="BK251"/>
  <c r="BN251"/>
  <c r="BT251"/>
  <c r="AY266"/>
  <c r="BO266" s="1"/>
  <c r="BD266"/>
  <c r="BU266" s="1"/>
  <c r="BC252"/>
  <c r="BF252" s="1"/>
  <c r="BW252" s="1"/>
  <c r="AX252"/>
  <c r="BA252" s="1"/>
  <c r="BE268"/>
  <c r="BV268" s="1"/>
  <c r="AZ268"/>
  <c r="BP268" s="1"/>
  <c r="AT266"/>
  <c r="BI266" s="1"/>
  <c r="AD267"/>
  <c r="AE269"/>
  <c r="AU268"/>
  <c r="BJ268" s="1"/>
  <c r="Z253"/>
  <c r="AS252"/>
  <c r="AV252" s="1"/>
  <c r="H254"/>
  <c r="J254" s="1"/>
  <c r="J253"/>
  <c r="E258"/>
  <c r="P258" s="1"/>
  <c r="F256"/>
  <c r="Q256" s="1"/>
  <c r="G255"/>
  <c r="I255" s="1"/>
  <c r="AA421" l="1"/>
  <c r="AB422"/>
  <c r="N256"/>
  <c r="M255"/>
  <c r="BP269"/>
  <c r="BO267"/>
  <c r="BN252"/>
  <c r="BT252"/>
  <c r="BQ252"/>
  <c r="BH252"/>
  <c r="BK252"/>
  <c r="BE269"/>
  <c r="BV269" s="1"/>
  <c r="AZ269"/>
  <c r="AX253"/>
  <c r="BA253" s="1"/>
  <c r="BC253"/>
  <c r="BF253" s="1"/>
  <c r="BW253" s="1"/>
  <c r="BD267"/>
  <c r="BU267" s="1"/>
  <c r="AY267"/>
  <c r="AT267"/>
  <c r="BI267" s="1"/>
  <c r="AD268"/>
  <c r="AU269"/>
  <c r="BJ269" s="1"/>
  <c r="AE270"/>
  <c r="K255"/>
  <c r="Y255"/>
  <c r="Z254"/>
  <c r="AS253"/>
  <c r="AV253" s="1"/>
  <c r="L254"/>
  <c r="L255" s="1"/>
  <c r="Y254"/>
  <c r="K254"/>
  <c r="H255"/>
  <c r="J255" s="1"/>
  <c r="Y256" s="1"/>
  <c r="E259"/>
  <c r="P259" s="1"/>
  <c r="F257"/>
  <c r="Q257" s="1"/>
  <c r="G256"/>
  <c r="I256" s="1"/>
  <c r="AA422" l="1"/>
  <c r="AB423"/>
  <c r="M256"/>
  <c r="N257"/>
  <c r="BK253"/>
  <c r="BN253"/>
  <c r="BT253"/>
  <c r="BQ253"/>
  <c r="BH253"/>
  <c r="BC254"/>
  <c r="BF254" s="1"/>
  <c r="BW254" s="1"/>
  <c r="AX254"/>
  <c r="BA254" s="1"/>
  <c r="BE270"/>
  <c r="BV270" s="1"/>
  <c r="AZ270"/>
  <c r="BP270" s="1"/>
  <c r="BD268"/>
  <c r="BU268" s="1"/>
  <c r="AY268"/>
  <c r="BO268" s="1"/>
  <c r="AT268"/>
  <c r="BI268" s="1"/>
  <c r="AD269"/>
  <c r="AU270"/>
  <c r="BJ270" s="1"/>
  <c r="AE271"/>
  <c r="Z255"/>
  <c r="AS254"/>
  <c r="AV254" s="1"/>
  <c r="H256"/>
  <c r="J256" s="1"/>
  <c r="L256"/>
  <c r="K256"/>
  <c r="E260"/>
  <c r="P260" s="1"/>
  <c r="F258"/>
  <c r="Q258" s="1"/>
  <c r="G257"/>
  <c r="I257" s="1"/>
  <c r="AA423" l="1"/>
  <c r="AB424"/>
  <c r="N258"/>
  <c r="M257"/>
  <c r="BN254"/>
  <c r="BH254"/>
  <c r="BK254"/>
  <c r="BT254"/>
  <c r="BQ254"/>
  <c r="AZ271"/>
  <c r="BP271" s="1"/>
  <c r="BE271"/>
  <c r="BV271" s="1"/>
  <c r="BC255"/>
  <c r="BF255" s="1"/>
  <c r="BW255" s="1"/>
  <c r="AX255"/>
  <c r="BA255" s="1"/>
  <c r="BD269"/>
  <c r="BU269" s="1"/>
  <c r="AY269"/>
  <c r="BO269" s="1"/>
  <c r="AT269"/>
  <c r="BI269" s="1"/>
  <c r="AD270"/>
  <c r="K257"/>
  <c r="Y257"/>
  <c r="AE272"/>
  <c r="AU271"/>
  <c r="BJ271" s="1"/>
  <c r="Z256"/>
  <c r="AS255"/>
  <c r="AV255" s="1"/>
  <c r="L257"/>
  <c r="H257"/>
  <c r="E261"/>
  <c r="P261" s="1"/>
  <c r="F259"/>
  <c r="Q259" s="1"/>
  <c r="G258"/>
  <c r="I258" s="1"/>
  <c r="AB425" l="1"/>
  <c r="AA424"/>
  <c r="M258"/>
  <c r="N259"/>
  <c r="BU270"/>
  <c r="BN255"/>
  <c r="BQ255"/>
  <c r="BH255"/>
  <c r="BK255"/>
  <c r="BT255"/>
  <c r="BC256"/>
  <c r="BF256" s="1"/>
  <c r="BW256" s="1"/>
  <c r="AX256"/>
  <c r="BA256" s="1"/>
  <c r="BE272"/>
  <c r="BV272" s="1"/>
  <c r="AZ272"/>
  <c r="BP272" s="1"/>
  <c r="AY270"/>
  <c r="BO270" s="1"/>
  <c r="BD270"/>
  <c r="AT270"/>
  <c r="BI270" s="1"/>
  <c r="AD271"/>
  <c r="Z257"/>
  <c r="AS256"/>
  <c r="AV256" s="1"/>
  <c r="AE273"/>
  <c r="AU272"/>
  <c r="BJ272" s="1"/>
  <c r="H258"/>
  <c r="J258" s="1"/>
  <c r="J257"/>
  <c r="E262"/>
  <c r="P262" s="1"/>
  <c r="F260"/>
  <c r="Q260" s="1"/>
  <c r="G259"/>
  <c r="I259" s="1"/>
  <c r="AA425" l="1"/>
  <c r="AB426"/>
  <c r="M259"/>
  <c r="N260"/>
  <c r="BK256"/>
  <c r="BT256"/>
  <c r="BQ256"/>
  <c r="BH256"/>
  <c r="BN256"/>
  <c r="BC257"/>
  <c r="BF257" s="1"/>
  <c r="BW257" s="1"/>
  <c r="AX257"/>
  <c r="BA257" s="1"/>
  <c r="BE273"/>
  <c r="BV273" s="1"/>
  <c r="AZ273"/>
  <c r="BP273" s="1"/>
  <c r="BD271"/>
  <c r="BU271" s="1"/>
  <c r="AY271"/>
  <c r="BO271" s="1"/>
  <c r="AT271"/>
  <c r="BI271" s="1"/>
  <c r="AD272"/>
  <c r="Z258"/>
  <c r="AS257"/>
  <c r="AV257" s="1"/>
  <c r="K259"/>
  <c r="Y259"/>
  <c r="AE274"/>
  <c r="AU273"/>
  <c r="BJ273" s="1"/>
  <c r="L258"/>
  <c r="L259" s="1"/>
  <c r="Y258"/>
  <c r="K258"/>
  <c r="H259"/>
  <c r="J259" s="1"/>
  <c r="Y260" s="1"/>
  <c r="E263"/>
  <c r="P263" s="1"/>
  <c r="F261"/>
  <c r="Q261" s="1"/>
  <c r="G260"/>
  <c r="I260" s="1"/>
  <c r="AA426" l="1"/>
  <c r="AB427"/>
  <c r="N261"/>
  <c r="M260"/>
  <c r="BN257"/>
  <c r="BT257"/>
  <c r="BQ257"/>
  <c r="BK257"/>
  <c r="BH257"/>
  <c r="BE274"/>
  <c r="BV274" s="1"/>
  <c r="AZ274"/>
  <c r="BP274" s="1"/>
  <c r="BC258"/>
  <c r="BF258" s="1"/>
  <c r="BW258" s="1"/>
  <c r="AX258"/>
  <c r="BA258" s="1"/>
  <c r="BD272"/>
  <c r="BU272" s="1"/>
  <c r="AY272"/>
  <c r="BO272" s="1"/>
  <c r="AT272"/>
  <c r="BI272" s="1"/>
  <c r="AD273"/>
  <c r="AE275"/>
  <c r="AI275" s="1"/>
  <c r="AU274"/>
  <c r="BJ274" s="1"/>
  <c r="Z259"/>
  <c r="AS258"/>
  <c r="AV258" s="1"/>
  <c r="H260"/>
  <c r="J260" s="1"/>
  <c r="Y261" s="1"/>
  <c r="L260"/>
  <c r="K260"/>
  <c r="E264"/>
  <c r="P264" s="1"/>
  <c r="F262"/>
  <c r="Q262" s="1"/>
  <c r="G261"/>
  <c r="I261" s="1"/>
  <c r="AA427" l="1"/>
  <c r="AB428"/>
  <c r="N262"/>
  <c r="M261"/>
  <c r="BT258"/>
  <c r="BH258"/>
  <c r="BN258"/>
  <c r="BQ258"/>
  <c r="BK258"/>
  <c r="AZ275"/>
  <c r="BP275" s="1"/>
  <c r="BE275"/>
  <c r="BV275" s="1"/>
  <c r="BC259"/>
  <c r="BF259" s="1"/>
  <c r="BW259" s="1"/>
  <c r="AX259"/>
  <c r="BA259" s="1"/>
  <c r="BD273"/>
  <c r="BU273" s="1"/>
  <c r="AY273"/>
  <c r="BO273" s="1"/>
  <c r="AT273"/>
  <c r="BI273" s="1"/>
  <c r="AD274"/>
  <c r="AE276"/>
  <c r="AU275"/>
  <c r="BJ275" s="1"/>
  <c r="Z260"/>
  <c r="AS259"/>
  <c r="AV259" s="1"/>
  <c r="H261"/>
  <c r="J261" s="1"/>
  <c r="L261"/>
  <c r="K261"/>
  <c r="E265"/>
  <c r="P265" s="1"/>
  <c r="F263"/>
  <c r="Q263" s="1"/>
  <c r="G262"/>
  <c r="I262" s="1"/>
  <c r="AA428" l="1"/>
  <c r="AB429"/>
  <c r="N263"/>
  <c r="M263" s="1"/>
  <c r="M262"/>
  <c r="BI274"/>
  <c r="BK259"/>
  <c r="BQ259"/>
  <c r="BT259"/>
  <c r="BH259"/>
  <c r="BN259"/>
  <c r="BC260"/>
  <c r="BF260" s="1"/>
  <c r="BW260" s="1"/>
  <c r="AX260"/>
  <c r="BA260" s="1"/>
  <c r="BE276"/>
  <c r="BV276" s="1"/>
  <c r="AZ276"/>
  <c r="BP276" s="1"/>
  <c r="AY274"/>
  <c r="BO274" s="1"/>
  <c r="BD274"/>
  <c r="BU274" s="1"/>
  <c r="AT274"/>
  <c r="AD275"/>
  <c r="AH275" s="1"/>
  <c r="Z261"/>
  <c r="AS260"/>
  <c r="AV260" s="1"/>
  <c r="AU276"/>
  <c r="BJ276" s="1"/>
  <c r="AE277"/>
  <c r="K262"/>
  <c r="Y262"/>
  <c r="L262"/>
  <c r="H262"/>
  <c r="E266"/>
  <c r="P266" s="1"/>
  <c r="F264"/>
  <c r="Q264" s="1"/>
  <c r="G263"/>
  <c r="I263" s="1"/>
  <c r="AA429" l="1"/>
  <c r="AB430"/>
  <c r="N264"/>
  <c r="O264"/>
  <c r="O265" s="1"/>
  <c r="O266" s="1"/>
  <c r="O267" s="1"/>
  <c r="O268" s="1"/>
  <c r="O269" s="1"/>
  <c r="O270" s="1"/>
  <c r="O271" s="1"/>
  <c r="O272" s="1"/>
  <c r="O273" s="1"/>
  <c r="O274" s="1"/>
  <c r="O275" s="1"/>
  <c r="BQ260"/>
  <c r="BN260"/>
  <c r="BK260"/>
  <c r="BT260"/>
  <c r="BH260"/>
  <c r="AX261"/>
  <c r="BA261" s="1"/>
  <c r="BC261"/>
  <c r="BF261" s="1"/>
  <c r="BW261" s="1"/>
  <c r="BE277"/>
  <c r="BV277" s="1"/>
  <c r="AZ277"/>
  <c r="BP277" s="1"/>
  <c r="BD275"/>
  <c r="BU275" s="1"/>
  <c r="AY275"/>
  <c r="BO275" s="1"/>
  <c r="AT275"/>
  <c r="BI275" s="1"/>
  <c r="AD276"/>
  <c r="Z262"/>
  <c r="AS261"/>
  <c r="AV261" s="1"/>
  <c r="AE278"/>
  <c r="AU277"/>
  <c r="BJ277" s="1"/>
  <c r="H263"/>
  <c r="J263" s="1"/>
  <c r="J262"/>
  <c r="E267"/>
  <c r="P267" s="1"/>
  <c r="F265"/>
  <c r="Q265" s="1"/>
  <c r="G264"/>
  <c r="I264" s="1"/>
  <c r="AA430" l="1"/>
  <c r="AB431"/>
  <c r="AA431" s="1"/>
  <c r="N265"/>
  <c r="M264"/>
  <c r="BT261"/>
  <c r="BQ261"/>
  <c r="BH261"/>
  <c r="BN261"/>
  <c r="BK261"/>
  <c r="BC262"/>
  <c r="BF262" s="1"/>
  <c r="BW262" s="1"/>
  <c r="AX262"/>
  <c r="BA262" s="1"/>
  <c r="BE278"/>
  <c r="BV278" s="1"/>
  <c r="AZ278"/>
  <c r="BP278" s="1"/>
  <c r="BD276"/>
  <c r="BU276" s="1"/>
  <c r="AY276"/>
  <c r="BO276" s="1"/>
  <c r="AT276"/>
  <c r="BI276" s="1"/>
  <c r="AD277"/>
  <c r="Z263"/>
  <c r="AG263" s="1"/>
  <c r="AS262"/>
  <c r="AV262" s="1"/>
  <c r="K264"/>
  <c r="Y264"/>
  <c r="AE279"/>
  <c r="AU278"/>
  <c r="BJ278" s="1"/>
  <c r="L263"/>
  <c r="L264" s="1"/>
  <c r="Y263"/>
  <c r="K263"/>
  <c r="H264"/>
  <c r="J264" s="1"/>
  <c r="Y265" s="1"/>
  <c r="F266"/>
  <c r="Q266" s="1"/>
  <c r="G265"/>
  <c r="E268"/>
  <c r="P268" s="1"/>
  <c r="AC432" l="1"/>
  <c r="AC433" s="1"/>
  <c r="AC434" s="1"/>
  <c r="AC435" s="1"/>
  <c r="AC436" s="1"/>
  <c r="AC437" s="1"/>
  <c r="AC438" s="1"/>
  <c r="AC439" s="1"/>
  <c r="AC440" s="1"/>
  <c r="AC441" s="1"/>
  <c r="AC442" s="1"/>
  <c r="AC443" s="1"/>
  <c r="AB432"/>
  <c r="N266"/>
  <c r="M265"/>
  <c r="BT262"/>
  <c r="BK262"/>
  <c r="BQ262"/>
  <c r="BH262"/>
  <c r="BN262"/>
  <c r="AZ279"/>
  <c r="BP279" s="1"/>
  <c r="BE279"/>
  <c r="BV279" s="1"/>
  <c r="BC263"/>
  <c r="BF263" s="1"/>
  <c r="BW263" s="1"/>
  <c r="AX263"/>
  <c r="BA263" s="1"/>
  <c r="BD277"/>
  <c r="BU277" s="1"/>
  <c r="AY277"/>
  <c r="BO277" s="1"/>
  <c r="AD278"/>
  <c r="AT277"/>
  <c r="BI277" s="1"/>
  <c r="AE280"/>
  <c r="AU279"/>
  <c r="BJ279" s="1"/>
  <c r="Z264"/>
  <c r="AS263"/>
  <c r="AV263" s="1"/>
  <c r="H265"/>
  <c r="I265"/>
  <c r="L265"/>
  <c r="K265"/>
  <c r="E269"/>
  <c r="P269" s="1"/>
  <c r="F267"/>
  <c r="Q267" s="1"/>
  <c r="G266"/>
  <c r="AA432" l="1"/>
  <c r="AB433"/>
  <c r="N267"/>
  <c r="M266"/>
  <c r="BN263"/>
  <c r="BK263"/>
  <c r="BT263"/>
  <c r="BQ263"/>
  <c r="BH263"/>
  <c r="BE280"/>
  <c r="BV280" s="1"/>
  <c r="AZ280"/>
  <c r="BP280" s="1"/>
  <c r="BC264"/>
  <c r="BF264" s="1"/>
  <c r="BW264" s="1"/>
  <c r="AX264"/>
  <c r="BA264" s="1"/>
  <c r="BD278"/>
  <c r="BU278" s="1"/>
  <c r="AY278"/>
  <c r="BO278" s="1"/>
  <c r="AD279"/>
  <c r="AT278"/>
  <c r="BI278" s="1"/>
  <c r="AE281"/>
  <c r="AU280"/>
  <c r="BJ280" s="1"/>
  <c r="Z265"/>
  <c r="AS264"/>
  <c r="AV264" s="1"/>
  <c r="J265"/>
  <c r="L266" s="1"/>
  <c r="I266"/>
  <c r="H266"/>
  <c r="E270"/>
  <c r="P270" s="1"/>
  <c r="F268"/>
  <c r="Q268" s="1"/>
  <c r="G267"/>
  <c r="AB434" l="1"/>
  <c r="AA433"/>
  <c r="N268"/>
  <c r="M267"/>
  <c r="BQ264"/>
  <c r="BH264"/>
  <c r="BN264"/>
  <c r="BK264"/>
  <c r="BT264"/>
  <c r="BE281"/>
  <c r="BV281" s="1"/>
  <c r="AZ281"/>
  <c r="BP281" s="1"/>
  <c r="AX265"/>
  <c r="BA265" s="1"/>
  <c r="BC265"/>
  <c r="BF265" s="1"/>
  <c r="BW265" s="1"/>
  <c r="BD279"/>
  <c r="BU279" s="1"/>
  <c r="AY279"/>
  <c r="BO279" s="1"/>
  <c r="AD280"/>
  <c r="AT279"/>
  <c r="BI279" s="1"/>
  <c r="K266"/>
  <c r="Y266"/>
  <c r="AU281"/>
  <c r="BJ281" s="1"/>
  <c r="AE282"/>
  <c r="Z266"/>
  <c r="AS265"/>
  <c r="AV265" s="1"/>
  <c r="I267"/>
  <c r="H267"/>
  <c r="J266"/>
  <c r="K267" s="1"/>
  <c r="E271"/>
  <c r="P271" s="1"/>
  <c r="F269"/>
  <c r="Q269" s="1"/>
  <c r="G268"/>
  <c r="AA434" l="1"/>
  <c r="AB435"/>
  <c r="M268"/>
  <c r="N269"/>
  <c r="BQ265"/>
  <c r="BT265"/>
  <c r="BH265"/>
  <c r="BN265"/>
  <c r="BK265"/>
  <c r="BC266"/>
  <c r="BF266" s="1"/>
  <c r="BW266" s="1"/>
  <c r="AX266"/>
  <c r="BA266" s="1"/>
  <c r="BD280"/>
  <c r="BU280" s="1"/>
  <c r="AY280"/>
  <c r="BO280" s="1"/>
  <c r="I268"/>
  <c r="BE282"/>
  <c r="BV282" s="1"/>
  <c r="AZ282"/>
  <c r="BP282" s="1"/>
  <c r="AD281"/>
  <c r="AT280"/>
  <c r="BI280" s="1"/>
  <c r="Z267"/>
  <c r="AS266"/>
  <c r="AV266" s="1"/>
  <c r="L267"/>
  <c r="Y267"/>
  <c r="AE283"/>
  <c r="AU282"/>
  <c r="BJ282" s="1"/>
  <c r="J267"/>
  <c r="H268"/>
  <c r="H269" s="1"/>
  <c r="E272"/>
  <c r="P272" s="1"/>
  <c r="F270"/>
  <c r="Q270" s="1"/>
  <c r="G269"/>
  <c r="I269" s="1"/>
  <c r="AA435" l="1"/>
  <c r="AB436"/>
  <c r="N270"/>
  <c r="M269"/>
  <c r="BQ266"/>
  <c r="BK266"/>
  <c r="BT266"/>
  <c r="BH266"/>
  <c r="BN266"/>
  <c r="BE283"/>
  <c r="BV283" s="1"/>
  <c r="AZ283"/>
  <c r="BP283" s="1"/>
  <c r="BC267"/>
  <c r="BF267" s="1"/>
  <c r="BW267" s="1"/>
  <c r="AX267"/>
  <c r="BA267" s="1"/>
  <c r="BD281"/>
  <c r="BU281" s="1"/>
  <c r="AY281"/>
  <c r="BO281" s="1"/>
  <c r="AD282"/>
  <c r="AT281"/>
  <c r="BI281" s="1"/>
  <c r="K268"/>
  <c r="Y268"/>
  <c r="AE284"/>
  <c r="AU283"/>
  <c r="BJ283" s="1"/>
  <c r="Z268"/>
  <c r="AS267"/>
  <c r="AV267" s="1"/>
  <c r="J268"/>
  <c r="L268"/>
  <c r="J269"/>
  <c r="E273"/>
  <c r="P273" s="1"/>
  <c r="F271"/>
  <c r="Q271" s="1"/>
  <c r="G270"/>
  <c r="I270" s="1"/>
  <c r="AA436" l="1"/>
  <c r="AB437"/>
  <c r="M270"/>
  <c r="N271"/>
  <c r="BI282"/>
  <c r="BQ267"/>
  <c r="BN267"/>
  <c r="BK267"/>
  <c r="BT267"/>
  <c r="BH267"/>
  <c r="BE284"/>
  <c r="BV284" s="1"/>
  <c r="AZ284"/>
  <c r="BP284" s="1"/>
  <c r="AY282"/>
  <c r="BO282" s="1"/>
  <c r="BD282"/>
  <c r="BU282" s="1"/>
  <c r="BC268"/>
  <c r="BF268" s="1"/>
  <c r="BW268" s="1"/>
  <c r="AX268"/>
  <c r="BA268" s="1"/>
  <c r="AD283"/>
  <c r="AT282"/>
  <c r="K269"/>
  <c r="Y269"/>
  <c r="Z269"/>
  <c r="AS268"/>
  <c r="AV268" s="1"/>
  <c r="K270"/>
  <c r="Y270"/>
  <c r="AE285"/>
  <c r="AU284"/>
  <c r="BJ284" s="1"/>
  <c r="L269"/>
  <c r="L270" s="1"/>
  <c r="H270"/>
  <c r="E274"/>
  <c r="P274" s="1"/>
  <c r="F272"/>
  <c r="Q272" s="1"/>
  <c r="G271"/>
  <c r="I271" s="1"/>
  <c r="AB438" l="1"/>
  <c r="AA437"/>
  <c r="M271"/>
  <c r="N272"/>
  <c r="BT268"/>
  <c r="BH268"/>
  <c r="BQ268"/>
  <c r="BN268"/>
  <c r="BK268"/>
  <c r="BE285"/>
  <c r="BV285" s="1"/>
  <c r="AZ285"/>
  <c r="BP285" s="1"/>
  <c r="AX269"/>
  <c r="BA269" s="1"/>
  <c r="BC269"/>
  <c r="BF269" s="1"/>
  <c r="BW269" s="1"/>
  <c r="BD283"/>
  <c r="BU283" s="1"/>
  <c r="AY283"/>
  <c r="BO283" s="1"/>
  <c r="AD284"/>
  <c r="AT283"/>
  <c r="BI283" s="1"/>
  <c r="AE286"/>
  <c r="AU285"/>
  <c r="BJ285" s="1"/>
  <c r="Z270"/>
  <c r="AS269"/>
  <c r="AV269" s="1"/>
  <c r="H271"/>
  <c r="J271" s="1"/>
  <c r="J270"/>
  <c r="E275"/>
  <c r="P275" s="1"/>
  <c r="F273"/>
  <c r="Q273" s="1"/>
  <c r="G272"/>
  <c r="I272" s="1"/>
  <c r="AA438" l="1"/>
  <c r="AB439"/>
  <c r="M272"/>
  <c r="N273"/>
  <c r="BT269"/>
  <c r="BN269"/>
  <c r="BK269"/>
  <c r="BH269"/>
  <c r="BQ269"/>
  <c r="BE286"/>
  <c r="BV286" s="1"/>
  <c r="AZ286"/>
  <c r="BP286" s="1"/>
  <c r="BC270"/>
  <c r="BF270" s="1"/>
  <c r="BW270" s="1"/>
  <c r="AX270"/>
  <c r="BA270" s="1"/>
  <c r="BD284"/>
  <c r="BU284" s="1"/>
  <c r="AY284"/>
  <c r="BO284" s="1"/>
  <c r="AD285"/>
  <c r="AT284"/>
  <c r="BI284" s="1"/>
  <c r="AE287"/>
  <c r="AI287" s="1"/>
  <c r="AU286"/>
  <c r="BJ286" s="1"/>
  <c r="K272"/>
  <c r="Y272"/>
  <c r="Z271"/>
  <c r="AS270"/>
  <c r="AV270" s="1"/>
  <c r="L271"/>
  <c r="L272" s="1"/>
  <c r="Y271"/>
  <c r="K271"/>
  <c r="H272"/>
  <c r="I273"/>
  <c r="E276"/>
  <c r="P276" s="1"/>
  <c r="F274"/>
  <c r="Q274" s="1"/>
  <c r="G273"/>
  <c r="AA439" l="1"/>
  <c r="AB440"/>
  <c r="N274"/>
  <c r="M273"/>
  <c r="BP287"/>
  <c r="BK270"/>
  <c r="BH270"/>
  <c r="BQ270"/>
  <c r="BN270"/>
  <c r="BT270"/>
  <c r="BC271"/>
  <c r="BF271" s="1"/>
  <c r="BW271" s="1"/>
  <c r="AX271"/>
  <c r="BA271" s="1"/>
  <c r="AZ287"/>
  <c r="BE287"/>
  <c r="BV287" s="1"/>
  <c r="H273"/>
  <c r="J273" s="1"/>
  <c r="BD285"/>
  <c r="BU285" s="1"/>
  <c r="AY285"/>
  <c r="BO285" s="1"/>
  <c r="AD286"/>
  <c r="AT285"/>
  <c r="BI285" s="1"/>
  <c r="Z272"/>
  <c r="AS271"/>
  <c r="AV271" s="1"/>
  <c r="AE288"/>
  <c r="AU287"/>
  <c r="BJ287" s="1"/>
  <c r="J272"/>
  <c r="Y273" s="1"/>
  <c r="E277"/>
  <c r="P277" s="1"/>
  <c r="F275"/>
  <c r="Q275" s="1"/>
  <c r="G274"/>
  <c r="I274" s="1"/>
  <c r="AB441" l="1"/>
  <c r="AA440"/>
  <c r="M274"/>
  <c r="N275"/>
  <c r="M275" s="1"/>
  <c r="L273"/>
  <c r="L274" s="1"/>
  <c r="BN271"/>
  <c r="BT271"/>
  <c r="K273"/>
  <c r="BQ271"/>
  <c r="BH271"/>
  <c r="BK271"/>
  <c r="BC272"/>
  <c r="BF272" s="1"/>
  <c r="BW272" s="1"/>
  <c r="AX272"/>
  <c r="BA272" s="1"/>
  <c r="BE288"/>
  <c r="BV288" s="1"/>
  <c r="AZ288"/>
  <c r="BP288" s="1"/>
  <c r="AY286"/>
  <c r="BO286" s="1"/>
  <c r="BD286"/>
  <c r="BU286" s="1"/>
  <c r="AD287"/>
  <c r="AH287" s="1"/>
  <c r="AT286"/>
  <c r="BI286" s="1"/>
  <c r="Z273"/>
  <c r="AS272"/>
  <c r="AV272" s="1"/>
  <c r="K274"/>
  <c r="Y274"/>
  <c r="AU288"/>
  <c r="BJ288" s="1"/>
  <c r="AE289"/>
  <c r="H274"/>
  <c r="E278"/>
  <c r="P278" s="1"/>
  <c r="F276"/>
  <c r="Q276" s="1"/>
  <c r="G275"/>
  <c r="I275" s="1"/>
  <c r="AA441" l="1"/>
  <c r="AB442"/>
  <c r="O276"/>
  <c r="O277" s="1"/>
  <c r="O278" s="1"/>
  <c r="O279" s="1"/>
  <c r="O280" s="1"/>
  <c r="O281" s="1"/>
  <c r="O282" s="1"/>
  <c r="O283" s="1"/>
  <c r="O284" s="1"/>
  <c r="O285" s="1"/>
  <c r="O286" s="1"/>
  <c r="O287" s="1"/>
  <c r="N276"/>
  <c r="BH272"/>
  <c r="BK272"/>
  <c r="BQ272"/>
  <c r="BT272"/>
  <c r="BN272"/>
  <c r="BC273"/>
  <c r="BF273" s="1"/>
  <c r="BW273" s="1"/>
  <c r="AX273"/>
  <c r="BA273" s="1"/>
  <c r="BE289"/>
  <c r="BV289" s="1"/>
  <c r="AZ289"/>
  <c r="BP289" s="1"/>
  <c r="BD287"/>
  <c r="BU287" s="1"/>
  <c r="AY287"/>
  <c r="BO287" s="1"/>
  <c r="AD288"/>
  <c r="AT287"/>
  <c r="BI287" s="1"/>
  <c r="Z274"/>
  <c r="AS273"/>
  <c r="AV273" s="1"/>
  <c r="AU289"/>
  <c r="BJ289" s="1"/>
  <c r="AE290"/>
  <c r="H275"/>
  <c r="J275" s="1"/>
  <c r="Y276" s="1"/>
  <c r="J274"/>
  <c r="E279"/>
  <c r="P279" s="1"/>
  <c r="F277"/>
  <c r="Q277" s="1"/>
  <c r="G276"/>
  <c r="AA442" l="1"/>
  <c r="AB443"/>
  <c r="AA443" s="1"/>
  <c r="N277"/>
  <c r="M276"/>
  <c r="BN273"/>
  <c r="BK273"/>
  <c r="BT273"/>
  <c r="BH273"/>
  <c r="BQ273"/>
  <c r="BC274"/>
  <c r="BF274" s="1"/>
  <c r="BW274" s="1"/>
  <c r="AX274"/>
  <c r="BA274" s="1"/>
  <c r="BD288"/>
  <c r="BU288" s="1"/>
  <c r="AY288"/>
  <c r="BO288" s="1"/>
  <c r="BE290"/>
  <c r="BV290" s="1"/>
  <c r="AZ290"/>
  <c r="BP290" s="1"/>
  <c r="AD289"/>
  <c r="AT288"/>
  <c r="BI288" s="1"/>
  <c r="K275"/>
  <c r="Y275"/>
  <c r="AE291"/>
  <c r="AU290"/>
  <c r="BJ290" s="1"/>
  <c r="Z275"/>
  <c r="AG275" s="1"/>
  <c r="AS274"/>
  <c r="AV274" s="1"/>
  <c r="L275"/>
  <c r="L276" s="1"/>
  <c r="H276"/>
  <c r="K276"/>
  <c r="I276"/>
  <c r="E280"/>
  <c r="P280" s="1"/>
  <c r="F278"/>
  <c r="Q278" s="1"/>
  <c r="G277"/>
  <c r="AC444" l="1"/>
  <c r="AC445" s="1"/>
  <c r="AC446" s="1"/>
  <c r="AC447" s="1"/>
  <c r="AC448" s="1"/>
  <c r="AC449" s="1"/>
  <c r="AC450" s="1"/>
  <c r="AC451" s="1"/>
  <c r="AC452" s="1"/>
  <c r="AC453" s="1"/>
  <c r="AC454" s="1"/>
  <c r="AC455" s="1"/>
  <c r="AB444"/>
  <c r="M277"/>
  <c r="N278"/>
  <c r="BQ274"/>
  <c r="BK274"/>
  <c r="BH274"/>
  <c r="BN274"/>
  <c r="BT274"/>
  <c r="BC275"/>
  <c r="BF275" s="1"/>
  <c r="BW275" s="1"/>
  <c r="AX275"/>
  <c r="BA275" s="1"/>
  <c r="AZ291"/>
  <c r="BP291" s="1"/>
  <c r="BE291"/>
  <c r="BV291" s="1"/>
  <c r="BD289"/>
  <c r="BU289" s="1"/>
  <c r="AY289"/>
  <c r="BO289" s="1"/>
  <c r="AD290"/>
  <c r="AT289"/>
  <c r="BI289" s="1"/>
  <c r="Z276"/>
  <c r="AS275"/>
  <c r="AV275" s="1"/>
  <c r="AU291"/>
  <c r="BJ291" s="1"/>
  <c r="AE292"/>
  <c r="J276"/>
  <c r="H277"/>
  <c r="I277"/>
  <c r="E281"/>
  <c r="P281" s="1"/>
  <c r="F279"/>
  <c r="Q279" s="1"/>
  <c r="G278"/>
  <c r="AB445" l="1"/>
  <c r="AA444"/>
  <c r="M278"/>
  <c r="N279"/>
  <c r="BK275"/>
  <c r="BT275"/>
  <c r="BQ275"/>
  <c r="BH275"/>
  <c r="BN275"/>
  <c r="BC276"/>
  <c r="BF276" s="1"/>
  <c r="BW276" s="1"/>
  <c r="AX276"/>
  <c r="BA276" s="1"/>
  <c r="AY290"/>
  <c r="BO290" s="1"/>
  <c r="BD290"/>
  <c r="BU290" s="1"/>
  <c r="BE292"/>
  <c r="BV292" s="1"/>
  <c r="AZ292"/>
  <c r="BP292" s="1"/>
  <c r="AD291"/>
  <c r="AT290"/>
  <c r="BI290" s="1"/>
  <c r="AE293"/>
  <c r="AU292"/>
  <c r="BJ292" s="1"/>
  <c r="K277"/>
  <c r="Y277"/>
  <c r="Z277"/>
  <c r="AS276"/>
  <c r="AV276" s="1"/>
  <c r="L277"/>
  <c r="H278"/>
  <c r="I278"/>
  <c r="J277"/>
  <c r="Y278" s="1"/>
  <c r="E282"/>
  <c r="P282" s="1"/>
  <c r="F280"/>
  <c r="Q280" s="1"/>
  <c r="G279"/>
  <c r="AA445" l="1"/>
  <c r="AB446"/>
  <c r="M279"/>
  <c r="N280"/>
  <c r="BQ276"/>
  <c r="BN276"/>
  <c r="BT276"/>
  <c r="BK276"/>
  <c r="BH276"/>
  <c r="AX277"/>
  <c r="BA277" s="1"/>
  <c r="BC277"/>
  <c r="BF277" s="1"/>
  <c r="BW277" s="1"/>
  <c r="BE293"/>
  <c r="BV293" s="1"/>
  <c r="AZ293"/>
  <c r="BP293" s="1"/>
  <c r="BD291"/>
  <c r="BU291" s="1"/>
  <c r="AY291"/>
  <c r="BO291" s="1"/>
  <c r="J278"/>
  <c r="Y279" s="1"/>
  <c r="AD292"/>
  <c r="AT291"/>
  <c r="BI291" s="1"/>
  <c r="Z278"/>
  <c r="AS277"/>
  <c r="AV277" s="1"/>
  <c r="AE294"/>
  <c r="AU293"/>
  <c r="BJ293" s="1"/>
  <c r="I279"/>
  <c r="H279"/>
  <c r="L278"/>
  <c r="K278"/>
  <c r="E283"/>
  <c r="P283" s="1"/>
  <c r="F281"/>
  <c r="Q281" s="1"/>
  <c r="G280"/>
  <c r="AA446" l="1"/>
  <c r="AB447"/>
  <c r="N281"/>
  <c r="M280"/>
  <c r="BN277"/>
  <c r="L279"/>
  <c r="BH277"/>
  <c r="BQ277"/>
  <c r="BT277"/>
  <c r="BK277"/>
  <c r="BC278"/>
  <c r="BF278" s="1"/>
  <c r="BW278" s="1"/>
  <c r="AX278"/>
  <c r="BA278" s="1"/>
  <c r="K279"/>
  <c r="BE294"/>
  <c r="BV294" s="1"/>
  <c r="AZ294"/>
  <c r="BP294" s="1"/>
  <c r="BD292"/>
  <c r="BU292" s="1"/>
  <c r="AY292"/>
  <c r="BO292" s="1"/>
  <c r="AD293"/>
  <c r="AT292"/>
  <c r="BI292" s="1"/>
  <c r="Z279"/>
  <c r="AS278"/>
  <c r="AV278" s="1"/>
  <c r="AE295"/>
  <c r="AU294"/>
  <c r="BJ294" s="1"/>
  <c r="J279"/>
  <c r="I280"/>
  <c r="H280"/>
  <c r="E284"/>
  <c r="P284" s="1"/>
  <c r="F282"/>
  <c r="Q282" s="1"/>
  <c r="G281"/>
  <c r="AB448" l="1"/>
  <c r="AA447"/>
  <c r="M281"/>
  <c r="N282"/>
  <c r="BT278"/>
  <c r="BN278"/>
  <c r="BK278"/>
  <c r="BH278"/>
  <c r="BQ278"/>
  <c r="BC279"/>
  <c r="BF279" s="1"/>
  <c r="BW279" s="1"/>
  <c r="AX279"/>
  <c r="BA279" s="1"/>
  <c r="AZ295"/>
  <c r="BP295" s="1"/>
  <c r="BE295"/>
  <c r="BV295" s="1"/>
  <c r="BD293"/>
  <c r="BU293" s="1"/>
  <c r="AY293"/>
  <c r="BO293" s="1"/>
  <c r="J280"/>
  <c r="K281" s="1"/>
  <c r="AD294"/>
  <c r="AT293"/>
  <c r="BI293" s="1"/>
  <c r="Z280"/>
  <c r="AS279"/>
  <c r="AV279" s="1"/>
  <c r="K280"/>
  <c r="Y280"/>
  <c r="AU295"/>
  <c r="BJ295" s="1"/>
  <c r="AE296"/>
  <c r="H281"/>
  <c r="I281"/>
  <c r="L280"/>
  <c r="L281" s="1"/>
  <c r="E285"/>
  <c r="P285" s="1"/>
  <c r="F283"/>
  <c r="Q283" s="1"/>
  <c r="G282"/>
  <c r="AA448" l="1"/>
  <c r="AB449"/>
  <c r="M282"/>
  <c r="N283"/>
  <c r="I282"/>
  <c r="BO294"/>
  <c r="BN279"/>
  <c r="BQ279"/>
  <c r="BT279"/>
  <c r="BK279"/>
  <c r="Y281"/>
  <c r="BH279"/>
  <c r="BE296"/>
  <c r="BV296" s="1"/>
  <c r="AZ296"/>
  <c r="BP296" s="1"/>
  <c r="BC280"/>
  <c r="BF280" s="1"/>
  <c r="BW280" s="1"/>
  <c r="AX280"/>
  <c r="BA280" s="1"/>
  <c r="BD294"/>
  <c r="BU294" s="1"/>
  <c r="AY294"/>
  <c r="AD295"/>
  <c r="AT294"/>
  <c r="BI294" s="1"/>
  <c r="AE297"/>
  <c r="AU296"/>
  <c r="BJ296" s="1"/>
  <c r="Z281"/>
  <c r="AS280"/>
  <c r="AV280" s="1"/>
  <c r="J281"/>
  <c r="L282" s="1"/>
  <c r="H282"/>
  <c r="J282" s="1"/>
  <c r="E286"/>
  <c r="P286" s="1"/>
  <c r="F284"/>
  <c r="Q284" s="1"/>
  <c r="G283"/>
  <c r="I283" s="1"/>
  <c r="AB450" l="1"/>
  <c r="AA449"/>
  <c r="N284"/>
  <c r="M283"/>
  <c r="BK280"/>
  <c r="BT280"/>
  <c r="BH280"/>
  <c r="BQ280"/>
  <c r="BN280"/>
  <c r="BE297"/>
  <c r="BV297" s="1"/>
  <c r="AZ297"/>
  <c r="BP297" s="1"/>
  <c r="AX281"/>
  <c r="BA281" s="1"/>
  <c r="BC281"/>
  <c r="BF281" s="1"/>
  <c r="BW281" s="1"/>
  <c r="BD295"/>
  <c r="BU295" s="1"/>
  <c r="AY295"/>
  <c r="BO295" s="1"/>
  <c r="AD296"/>
  <c r="AT295"/>
  <c r="BI295" s="1"/>
  <c r="K283"/>
  <c r="Y283"/>
  <c r="K282"/>
  <c r="Y282"/>
  <c r="AE298"/>
  <c r="AU297"/>
  <c r="BJ297" s="1"/>
  <c r="Z282"/>
  <c r="AS281"/>
  <c r="AV281" s="1"/>
  <c r="L283"/>
  <c r="H283"/>
  <c r="J283" s="1"/>
  <c r="Y284" s="1"/>
  <c r="E287"/>
  <c r="P287" s="1"/>
  <c r="F285"/>
  <c r="Q285" s="1"/>
  <c r="G284"/>
  <c r="I284" s="1"/>
  <c r="AA450" l="1"/>
  <c r="AB451"/>
  <c r="N285"/>
  <c r="M284"/>
  <c r="BT281"/>
  <c r="BN281"/>
  <c r="BK281"/>
  <c r="BH281"/>
  <c r="BQ281"/>
  <c r="BE298"/>
  <c r="BV298" s="1"/>
  <c r="AZ298"/>
  <c r="BP298" s="1"/>
  <c r="BC282"/>
  <c r="BF282" s="1"/>
  <c r="BW282" s="1"/>
  <c r="AX282"/>
  <c r="BA282" s="1"/>
  <c r="BD296"/>
  <c r="BU296" s="1"/>
  <c r="AY296"/>
  <c r="BO296" s="1"/>
  <c r="AD297"/>
  <c r="AT296"/>
  <c r="BI296" s="1"/>
  <c r="AU298"/>
  <c r="BJ298" s="1"/>
  <c r="AE299"/>
  <c r="AI299" s="1"/>
  <c r="Z283"/>
  <c r="AS282"/>
  <c r="AV282" s="1"/>
  <c r="H284"/>
  <c r="J284" s="1"/>
  <c r="Y285" s="1"/>
  <c r="L284"/>
  <c r="K284"/>
  <c r="E288"/>
  <c r="P288" s="1"/>
  <c r="F286"/>
  <c r="Q286" s="1"/>
  <c r="G285"/>
  <c r="AB452" l="1"/>
  <c r="AA451"/>
  <c r="N286"/>
  <c r="M285"/>
  <c r="BQ282"/>
  <c r="BN282"/>
  <c r="BT282"/>
  <c r="BK282"/>
  <c r="BH282"/>
  <c r="BE299"/>
  <c r="BV299" s="1"/>
  <c r="AZ299"/>
  <c r="BP299" s="1"/>
  <c r="BC283"/>
  <c r="BF283" s="1"/>
  <c r="BW283" s="1"/>
  <c r="AX283"/>
  <c r="BA283" s="1"/>
  <c r="BD297"/>
  <c r="BU297" s="1"/>
  <c r="AY297"/>
  <c r="BO297" s="1"/>
  <c r="AD298"/>
  <c r="AT297"/>
  <c r="BI297" s="1"/>
  <c r="AE300"/>
  <c r="AU299"/>
  <c r="BJ299" s="1"/>
  <c r="Z284"/>
  <c r="AS283"/>
  <c r="AV283" s="1"/>
  <c r="H285"/>
  <c r="L285"/>
  <c r="K285"/>
  <c r="I285"/>
  <c r="E289"/>
  <c r="P289" s="1"/>
  <c r="F287"/>
  <c r="Q287" s="1"/>
  <c r="G286"/>
  <c r="AA452" l="1"/>
  <c r="AB453"/>
  <c r="M286"/>
  <c r="N287"/>
  <c r="M287" s="1"/>
  <c r="BU298"/>
  <c r="BQ283"/>
  <c r="BH283"/>
  <c r="BT283"/>
  <c r="BK283"/>
  <c r="BN283"/>
  <c r="BE300"/>
  <c r="BV300" s="1"/>
  <c r="AZ300"/>
  <c r="BP300" s="1"/>
  <c r="BC284"/>
  <c r="BF284" s="1"/>
  <c r="BW284" s="1"/>
  <c r="AX284"/>
  <c r="BA284" s="1"/>
  <c r="AY298"/>
  <c r="BO298" s="1"/>
  <c r="BD298"/>
  <c r="J285"/>
  <c r="Y286" s="1"/>
  <c r="AD299"/>
  <c r="AH299" s="1"/>
  <c r="AT298"/>
  <c r="BI298" s="1"/>
  <c r="AE301"/>
  <c r="AU300"/>
  <c r="BJ300" s="1"/>
  <c r="Z285"/>
  <c r="AS284"/>
  <c r="AV284" s="1"/>
  <c r="H286"/>
  <c r="I286"/>
  <c r="E290"/>
  <c r="P290" s="1"/>
  <c r="F288"/>
  <c r="Q288" s="1"/>
  <c r="G287"/>
  <c r="AA453" l="1"/>
  <c r="AB454"/>
  <c r="N288"/>
  <c r="O288"/>
  <c r="O289" s="1"/>
  <c r="O290" s="1"/>
  <c r="O291" s="1"/>
  <c r="O292" s="1"/>
  <c r="O293" s="1"/>
  <c r="O294" s="1"/>
  <c r="O295" s="1"/>
  <c r="O296" s="1"/>
  <c r="O297" s="1"/>
  <c r="O298" s="1"/>
  <c r="O299" s="1"/>
  <c r="J286"/>
  <c r="Y287" s="1"/>
  <c r="BN284"/>
  <c r="BH284"/>
  <c r="BK284"/>
  <c r="L286"/>
  <c r="L287" s="1"/>
  <c r="BT284"/>
  <c r="K286"/>
  <c r="BQ284"/>
  <c r="BE301"/>
  <c r="BV301" s="1"/>
  <c r="AZ301"/>
  <c r="BP301" s="1"/>
  <c r="AX285"/>
  <c r="BA285" s="1"/>
  <c r="BC285"/>
  <c r="BF285" s="1"/>
  <c r="BW285" s="1"/>
  <c r="BD299"/>
  <c r="BU299" s="1"/>
  <c r="AY299"/>
  <c r="BO299" s="1"/>
  <c r="AD300"/>
  <c r="AT299"/>
  <c r="BI299" s="1"/>
  <c r="AU301"/>
  <c r="BJ301" s="1"/>
  <c r="AE302"/>
  <c r="Z286"/>
  <c r="AS285"/>
  <c r="AV285" s="1"/>
  <c r="H287"/>
  <c r="I287"/>
  <c r="E291"/>
  <c r="P291" s="1"/>
  <c r="F289"/>
  <c r="Q289" s="1"/>
  <c r="G288"/>
  <c r="AA454" l="1"/>
  <c r="AB455"/>
  <c r="AA455" s="1"/>
  <c r="M288"/>
  <c r="N289"/>
  <c r="K287"/>
  <c r="BK285"/>
  <c r="BN285"/>
  <c r="BH285"/>
  <c r="BQ285"/>
  <c r="BT285"/>
  <c r="BE302"/>
  <c r="BV302" s="1"/>
  <c r="AZ302"/>
  <c r="BP302" s="1"/>
  <c r="BC286"/>
  <c r="BF286" s="1"/>
  <c r="BW286" s="1"/>
  <c r="AX286"/>
  <c r="BA286" s="1"/>
  <c r="BD300"/>
  <c r="BU300" s="1"/>
  <c r="AY300"/>
  <c r="BO300" s="1"/>
  <c r="J287"/>
  <c r="Y288" s="1"/>
  <c r="AD301"/>
  <c r="AT300"/>
  <c r="BI300" s="1"/>
  <c r="AE303"/>
  <c r="AU302"/>
  <c r="BJ302" s="1"/>
  <c r="Z287"/>
  <c r="AG287" s="1"/>
  <c r="AS286"/>
  <c r="AV286" s="1"/>
  <c r="H288"/>
  <c r="L288"/>
  <c r="I288"/>
  <c r="E292"/>
  <c r="P292" s="1"/>
  <c r="F290"/>
  <c r="Q290" s="1"/>
  <c r="G289"/>
  <c r="AC456" l="1"/>
  <c r="AC457" s="1"/>
  <c r="AC458" s="1"/>
  <c r="AC459" s="1"/>
  <c r="AC460" s="1"/>
  <c r="AC461" s="1"/>
  <c r="AC462" s="1"/>
  <c r="AC463" s="1"/>
  <c r="AC464" s="1"/>
  <c r="AC465" s="1"/>
  <c r="AC466" s="1"/>
  <c r="AC467" s="1"/>
  <c r="AB456"/>
  <c r="M289"/>
  <c r="N290"/>
  <c r="J288"/>
  <c r="Y289" s="1"/>
  <c r="BH286"/>
  <c r="BQ286"/>
  <c r="BT286"/>
  <c r="BN286"/>
  <c r="K288"/>
  <c r="BK286"/>
  <c r="AZ303"/>
  <c r="BP303" s="1"/>
  <c r="BE303"/>
  <c r="BV303" s="1"/>
  <c r="BC287"/>
  <c r="BF287" s="1"/>
  <c r="BW287" s="1"/>
  <c r="AX287"/>
  <c r="BA287" s="1"/>
  <c r="BD301"/>
  <c r="BU301" s="1"/>
  <c r="AY301"/>
  <c r="BO301" s="1"/>
  <c r="AD302"/>
  <c r="AT301"/>
  <c r="BI301" s="1"/>
  <c r="AU303"/>
  <c r="BJ303" s="1"/>
  <c r="AE304"/>
  <c r="Z288"/>
  <c r="AS287"/>
  <c r="AV287" s="1"/>
  <c r="H289"/>
  <c r="L289"/>
  <c r="I289"/>
  <c r="E293"/>
  <c r="P293" s="1"/>
  <c r="F291"/>
  <c r="Q291" s="1"/>
  <c r="G290"/>
  <c r="AB457" l="1"/>
  <c r="AA456"/>
  <c r="N291"/>
  <c r="M290"/>
  <c r="K289"/>
  <c r="BH287"/>
  <c r="BQ287"/>
  <c r="BK287"/>
  <c r="BT287"/>
  <c r="BN287"/>
  <c r="BE304"/>
  <c r="BV304" s="1"/>
  <c r="AZ304"/>
  <c r="BP304" s="1"/>
  <c r="BC288"/>
  <c r="BF288" s="1"/>
  <c r="BW288" s="1"/>
  <c r="AX288"/>
  <c r="BA288" s="1"/>
  <c r="AY302"/>
  <c r="BO302" s="1"/>
  <c r="BD302"/>
  <c r="BU302" s="1"/>
  <c r="J289"/>
  <c r="Y290" s="1"/>
  <c r="AD303"/>
  <c r="AT302"/>
  <c r="BI302" s="1"/>
  <c r="AE305"/>
  <c r="AU304"/>
  <c r="BJ304" s="1"/>
  <c r="Z289"/>
  <c r="AS288"/>
  <c r="AV288" s="1"/>
  <c r="H290"/>
  <c r="L290"/>
  <c r="I290"/>
  <c r="E294"/>
  <c r="P294" s="1"/>
  <c r="F292"/>
  <c r="Q292" s="1"/>
  <c r="G291"/>
  <c r="AA457" l="1"/>
  <c r="AB458"/>
  <c r="N292"/>
  <c r="M291"/>
  <c r="BP305"/>
  <c r="BH288"/>
  <c r="J290"/>
  <c r="Y291" s="1"/>
  <c r="K290"/>
  <c r="BQ288"/>
  <c r="BK288"/>
  <c r="BN288"/>
  <c r="BT288"/>
  <c r="BE305"/>
  <c r="BV305" s="1"/>
  <c r="AZ305"/>
  <c r="BC289"/>
  <c r="BF289" s="1"/>
  <c r="BW289" s="1"/>
  <c r="AX289"/>
  <c r="BA289" s="1"/>
  <c r="BD303"/>
  <c r="BU303" s="1"/>
  <c r="AY303"/>
  <c r="BO303" s="1"/>
  <c r="AD304"/>
  <c r="AT303"/>
  <c r="BI303" s="1"/>
  <c r="AU305"/>
  <c r="BJ305" s="1"/>
  <c r="AE306"/>
  <c r="Z290"/>
  <c r="AS289"/>
  <c r="AV289" s="1"/>
  <c r="H291"/>
  <c r="I291"/>
  <c r="E295"/>
  <c r="P295" s="1"/>
  <c r="F293"/>
  <c r="Q293" s="1"/>
  <c r="G292"/>
  <c r="AA458" l="1"/>
  <c r="AB459"/>
  <c r="M292"/>
  <c r="N293"/>
  <c r="BO304"/>
  <c r="BH289"/>
  <c r="L291"/>
  <c r="K291"/>
  <c r="BN289"/>
  <c r="BQ289"/>
  <c r="BT289"/>
  <c r="BK289"/>
  <c r="BE306"/>
  <c r="BV306" s="1"/>
  <c r="AZ306"/>
  <c r="BP306" s="1"/>
  <c r="BC290"/>
  <c r="BF290" s="1"/>
  <c r="BW290" s="1"/>
  <c r="AX290"/>
  <c r="BA290" s="1"/>
  <c r="BD304"/>
  <c r="BU304" s="1"/>
  <c r="AY304"/>
  <c r="J291"/>
  <c r="Y292" s="1"/>
  <c r="AD305"/>
  <c r="AT304"/>
  <c r="BI304" s="1"/>
  <c r="AE307"/>
  <c r="AU306"/>
  <c r="BJ306" s="1"/>
  <c r="Z291"/>
  <c r="AS290"/>
  <c r="AV290" s="1"/>
  <c r="H292"/>
  <c r="L292"/>
  <c r="I292"/>
  <c r="E296"/>
  <c r="P296" s="1"/>
  <c r="F294"/>
  <c r="Q294" s="1"/>
  <c r="G293"/>
  <c r="AA459" l="1"/>
  <c r="AB460"/>
  <c r="N294"/>
  <c r="M293"/>
  <c r="J292"/>
  <c r="Y293" s="1"/>
  <c r="BK290"/>
  <c r="BT290"/>
  <c r="BN290"/>
  <c r="K292"/>
  <c r="BQ290"/>
  <c r="BH290"/>
  <c r="AZ307"/>
  <c r="BP307" s="1"/>
  <c r="BE307"/>
  <c r="BV307" s="1"/>
  <c r="BC291"/>
  <c r="BF291" s="1"/>
  <c r="BW291" s="1"/>
  <c r="AX291"/>
  <c r="BA291" s="1"/>
  <c r="BD305"/>
  <c r="BU305" s="1"/>
  <c r="AY305"/>
  <c r="BO305" s="1"/>
  <c r="AD306"/>
  <c r="AT305"/>
  <c r="BI305" s="1"/>
  <c r="AE308"/>
  <c r="AU307"/>
  <c r="BJ307" s="1"/>
  <c r="Z292"/>
  <c r="AS291"/>
  <c r="AV291" s="1"/>
  <c r="H293"/>
  <c r="L293"/>
  <c r="I293"/>
  <c r="E297"/>
  <c r="P297" s="1"/>
  <c r="F295"/>
  <c r="Q295" s="1"/>
  <c r="G294"/>
  <c r="AA460" l="1"/>
  <c r="AB461"/>
  <c r="N295"/>
  <c r="M294"/>
  <c r="K293"/>
  <c r="BQ291"/>
  <c r="BT291"/>
  <c r="BH291"/>
  <c r="BK291"/>
  <c r="BN291"/>
  <c r="BE308"/>
  <c r="BV308" s="1"/>
  <c r="AZ308"/>
  <c r="BP308" s="1"/>
  <c r="BC292"/>
  <c r="BF292" s="1"/>
  <c r="BW292" s="1"/>
  <c r="AX292"/>
  <c r="BA292" s="1"/>
  <c r="AY306"/>
  <c r="BO306" s="1"/>
  <c r="BD306"/>
  <c r="BU306" s="1"/>
  <c r="AD307"/>
  <c r="AT306"/>
  <c r="BI306" s="1"/>
  <c r="AU308"/>
  <c r="BJ308" s="1"/>
  <c r="AE309"/>
  <c r="Z293"/>
  <c r="AS292"/>
  <c r="AV292" s="1"/>
  <c r="J293"/>
  <c r="Y294" s="1"/>
  <c r="H294"/>
  <c r="I294"/>
  <c r="E298"/>
  <c r="P298" s="1"/>
  <c r="F296"/>
  <c r="Q296" s="1"/>
  <c r="G295"/>
  <c r="AA461" l="1"/>
  <c r="AB462"/>
  <c r="M295"/>
  <c r="N296"/>
  <c r="BQ292"/>
  <c r="BN292"/>
  <c r="BT292"/>
  <c r="BH292"/>
  <c r="BK292"/>
  <c r="BE309"/>
  <c r="BV309" s="1"/>
  <c r="AZ309"/>
  <c r="BP309" s="1"/>
  <c r="AX293"/>
  <c r="BA293" s="1"/>
  <c r="BC293"/>
  <c r="BF293" s="1"/>
  <c r="BW293" s="1"/>
  <c r="BD307"/>
  <c r="BU307" s="1"/>
  <c r="AY307"/>
  <c r="BO307" s="1"/>
  <c r="L294"/>
  <c r="AD308"/>
  <c r="AT307"/>
  <c r="BI307" s="1"/>
  <c r="AE310"/>
  <c r="AU309"/>
  <c r="BJ309" s="1"/>
  <c r="Z294"/>
  <c r="AS293"/>
  <c r="AV293" s="1"/>
  <c r="K294"/>
  <c r="J294"/>
  <c r="Y295" s="1"/>
  <c r="H295"/>
  <c r="I295"/>
  <c r="E299"/>
  <c r="P299" s="1"/>
  <c r="F297"/>
  <c r="Q297" s="1"/>
  <c r="G296"/>
  <c r="AA462" l="1"/>
  <c r="AB463"/>
  <c r="N297"/>
  <c r="M296"/>
  <c r="BK293"/>
  <c r="BH293"/>
  <c r="BQ293"/>
  <c r="L295"/>
  <c r="BN293"/>
  <c r="BT293"/>
  <c r="BE310"/>
  <c r="BV310" s="1"/>
  <c r="AZ310"/>
  <c r="BP310" s="1"/>
  <c r="J295"/>
  <c r="Y296" s="1"/>
  <c r="BC294"/>
  <c r="BF294" s="1"/>
  <c r="BW294" s="1"/>
  <c r="AX294"/>
  <c r="BA294" s="1"/>
  <c r="BD308"/>
  <c r="BU308" s="1"/>
  <c r="AY308"/>
  <c r="BO308" s="1"/>
  <c r="AD309"/>
  <c r="AT308"/>
  <c r="BI308" s="1"/>
  <c r="AE311"/>
  <c r="AI311" s="1"/>
  <c r="AU310"/>
  <c r="BJ310" s="1"/>
  <c r="Z295"/>
  <c r="AS294"/>
  <c r="AV294" s="1"/>
  <c r="K295"/>
  <c r="H296"/>
  <c r="I296"/>
  <c r="E300"/>
  <c r="P300" s="1"/>
  <c r="F298"/>
  <c r="Q298" s="1"/>
  <c r="G297"/>
  <c r="AB464" l="1"/>
  <c r="AA463"/>
  <c r="M297"/>
  <c r="N298"/>
  <c r="BN294"/>
  <c r="BK294"/>
  <c r="BQ294"/>
  <c r="J296"/>
  <c r="Y297" s="1"/>
  <c r="L296"/>
  <c r="BT294"/>
  <c r="BH294"/>
  <c r="K296"/>
  <c r="AZ311"/>
  <c r="BP311" s="1"/>
  <c r="BE311"/>
  <c r="BV311" s="1"/>
  <c r="BC295"/>
  <c r="BF295" s="1"/>
  <c r="BW295" s="1"/>
  <c r="AX295"/>
  <c r="BA295" s="1"/>
  <c r="BD309"/>
  <c r="BU309" s="1"/>
  <c r="AY309"/>
  <c r="BO309" s="1"/>
  <c r="AD310"/>
  <c r="AT309"/>
  <c r="BI309" s="1"/>
  <c r="AE312"/>
  <c r="AU311"/>
  <c r="BJ311" s="1"/>
  <c r="Z296"/>
  <c r="AS295"/>
  <c r="AV295" s="1"/>
  <c r="H297"/>
  <c r="I297"/>
  <c r="E301"/>
  <c r="P301" s="1"/>
  <c r="F299"/>
  <c r="Q299" s="1"/>
  <c r="G298"/>
  <c r="AA464" l="1"/>
  <c r="AB465"/>
  <c r="N299"/>
  <c r="M299" s="1"/>
  <c r="M298"/>
  <c r="BI310"/>
  <c r="BT295"/>
  <c r="BK295"/>
  <c r="L297"/>
  <c r="BQ295"/>
  <c r="K297"/>
  <c r="BH295"/>
  <c r="BN295"/>
  <c r="BE312"/>
  <c r="BV312" s="1"/>
  <c r="AZ312"/>
  <c r="BP312" s="1"/>
  <c r="BC296"/>
  <c r="BF296" s="1"/>
  <c r="BW296" s="1"/>
  <c r="AX296"/>
  <c r="BA296" s="1"/>
  <c r="BD310"/>
  <c r="BU310" s="1"/>
  <c r="AY310"/>
  <c r="BO310" s="1"/>
  <c r="AD311"/>
  <c r="AH311" s="1"/>
  <c r="AT310"/>
  <c r="AU312"/>
  <c r="BJ312" s="1"/>
  <c r="AE313"/>
  <c r="Z297"/>
  <c r="AS296"/>
  <c r="AV296" s="1"/>
  <c r="J297"/>
  <c r="H298"/>
  <c r="I298"/>
  <c r="E302"/>
  <c r="P302" s="1"/>
  <c r="F300"/>
  <c r="Q300" s="1"/>
  <c r="G299"/>
  <c r="AB466" l="1"/>
  <c r="AA465"/>
  <c r="N300"/>
  <c r="O300"/>
  <c r="O301" s="1"/>
  <c r="O302" s="1"/>
  <c r="O303" s="1"/>
  <c r="O304" s="1"/>
  <c r="O305" s="1"/>
  <c r="O306" s="1"/>
  <c r="O307" s="1"/>
  <c r="O308" s="1"/>
  <c r="O309" s="1"/>
  <c r="O310" s="1"/>
  <c r="O311" s="1"/>
  <c r="BQ296"/>
  <c r="BK296"/>
  <c r="BH296"/>
  <c r="BN296"/>
  <c r="BT296"/>
  <c r="BE313"/>
  <c r="BV313" s="1"/>
  <c r="AZ313"/>
  <c r="BP313" s="1"/>
  <c r="AX297"/>
  <c r="BA297" s="1"/>
  <c r="BC297"/>
  <c r="BF297" s="1"/>
  <c r="BW297" s="1"/>
  <c r="BD311"/>
  <c r="BU311" s="1"/>
  <c r="AY311"/>
  <c r="BO311" s="1"/>
  <c r="AD312"/>
  <c r="AT311"/>
  <c r="BI311" s="1"/>
  <c r="K298"/>
  <c r="Y298"/>
  <c r="AE314"/>
  <c r="AU313"/>
  <c r="BJ313" s="1"/>
  <c r="Z298"/>
  <c r="AS297"/>
  <c r="AV297" s="1"/>
  <c r="L298"/>
  <c r="H299"/>
  <c r="I299"/>
  <c r="J298"/>
  <c r="Y299" s="1"/>
  <c r="E303"/>
  <c r="P303" s="1"/>
  <c r="F301"/>
  <c r="Q301" s="1"/>
  <c r="G300"/>
  <c r="AA466" l="1"/>
  <c r="AB467"/>
  <c r="AA467" s="1"/>
  <c r="N301"/>
  <c r="M300"/>
  <c r="BN297"/>
  <c r="BQ297"/>
  <c r="BT297"/>
  <c r="BK297"/>
  <c r="BH297"/>
  <c r="BC298"/>
  <c r="BF298" s="1"/>
  <c r="BW298" s="1"/>
  <c r="AX298"/>
  <c r="BA298" s="1"/>
  <c r="BE314"/>
  <c r="BV314" s="1"/>
  <c r="AZ314"/>
  <c r="BP314" s="1"/>
  <c r="BD312"/>
  <c r="BU312" s="1"/>
  <c r="AY312"/>
  <c r="BO312" s="1"/>
  <c r="J299"/>
  <c r="K300" s="1"/>
  <c r="AD313"/>
  <c r="AT312"/>
  <c r="BI312" s="1"/>
  <c r="Z299"/>
  <c r="AG299" s="1"/>
  <c r="AS298"/>
  <c r="AV298" s="1"/>
  <c r="AE315"/>
  <c r="AU314"/>
  <c r="BJ314" s="1"/>
  <c r="I300"/>
  <c r="H300"/>
  <c r="L299"/>
  <c r="K299"/>
  <c r="E304"/>
  <c r="P304" s="1"/>
  <c r="F302"/>
  <c r="Q302" s="1"/>
  <c r="G301"/>
  <c r="AC468" l="1"/>
  <c r="AC469" s="1"/>
  <c r="AC470" s="1"/>
  <c r="AC471" s="1"/>
  <c r="AC472" s="1"/>
  <c r="AC473" s="1"/>
  <c r="AC474" s="1"/>
  <c r="AC475" s="1"/>
  <c r="AC476" s="1"/>
  <c r="AC477" s="1"/>
  <c r="AC478" s="1"/>
  <c r="AC479" s="1"/>
  <c r="AB468"/>
  <c r="M301"/>
  <c r="N302"/>
  <c r="BV315"/>
  <c r="Y300"/>
  <c r="BH298"/>
  <c r="BN298"/>
  <c r="BK298"/>
  <c r="L300"/>
  <c r="BQ298"/>
  <c r="BT298"/>
  <c r="BE315"/>
  <c r="AZ315"/>
  <c r="BP315" s="1"/>
  <c r="BC299"/>
  <c r="BF299" s="1"/>
  <c r="BW299" s="1"/>
  <c r="AX299"/>
  <c r="BA299" s="1"/>
  <c r="BD313"/>
  <c r="BU313" s="1"/>
  <c r="AY313"/>
  <c r="BO313" s="1"/>
  <c r="J300"/>
  <c r="Y301" s="1"/>
  <c r="AD314"/>
  <c r="AT313"/>
  <c r="BI313" s="1"/>
  <c r="AE316"/>
  <c r="AU315"/>
  <c r="BJ315" s="1"/>
  <c r="Z300"/>
  <c r="AS299"/>
  <c r="AV299" s="1"/>
  <c r="H301"/>
  <c r="I301"/>
  <c r="E305"/>
  <c r="P305" s="1"/>
  <c r="F303"/>
  <c r="Q303" s="1"/>
  <c r="G302"/>
  <c r="AA468" l="1"/>
  <c r="AB469"/>
  <c r="M302"/>
  <c r="N303"/>
  <c r="BV316"/>
  <c r="BQ299"/>
  <c r="K301"/>
  <c r="BK299"/>
  <c r="BH299"/>
  <c r="L301"/>
  <c r="BT299"/>
  <c r="BN299"/>
  <c r="BE316"/>
  <c r="AZ316"/>
  <c r="BP316" s="1"/>
  <c r="BC300"/>
  <c r="BF300" s="1"/>
  <c r="BW300" s="1"/>
  <c r="AX300"/>
  <c r="BA300" s="1"/>
  <c r="AY314"/>
  <c r="BO314" s="1"/>
  <c r="BD314"/>
  <c r="BU314" s="1"/>
  <c r="AD315"/>
  <c r="AT314"/>
  <c r="BI314" s="1"/>
  <c r="AU316"/>
  <c r="BJ316" s="1"/>
  <c r="AE317"/>
  <c r="Z301"/>
  <c r="AS300"/>
  <c r="AV300" s="1"/>
  <c r="J301"/>
  <c r="Y302" s="1"/>
  <c r="I302"/>
  <c r="H302"/>
  <c r="K302"/>
  <c r="E306"/>
  <c r="P306" s="1"/>
  <c r="F304"/>
  <c r="Q304" s="1"/>
  <c r="G303"/>
  <c r="AA469" l="1"/>
  <c r="AB470"/>
  <c r="N304"/>
  <c r="M303"/>
  <c r="BT300"/>
  <c r="BK300"/>
  <c r="BN300"/>
  <c r="BQ300"/>
  <c r="BH300"/>
  <c r="BE317"/>
  <c r="BV317" s="1"/>
  <c r="AZ317"/>
  <c r="BP317" s="1"/>
  <c r="AX301"/>
  <c r="BA301" s="1"/>
  <c r="BC301"/>
  <c r="BF301" s="1"/>
  <c r="BW301" s="1"/>
  <c r="BD315"/>
  <c r="BU315" s="1"/>
  <c r="AY315"/>
  <c r="BO315" s="1"/>
  <c r="L302"/>
  <c r="AD316"/>
  <c r="AT315"/>
  <c r="BI315" s="1"/>
  <c r="AE318"/>
  <c r="AU317"/>
  <c r="BJ317" s="1"/>
  <c r="Z302"/>
  <c r="AS301"/>
  <c r="AV301" s="1"/>
  <c r="J302"/>
  <c r="I303"/>
  <c r="H303"/>
  <c r="E307"/>
  <c r="P307" s="1"/>
  <c r="F305"/>
  <c r="Q305" s="1"/>
  <c r="G304"/>
  <c r="AA470" l="1"/>
  <c r="AB471"/>
  <c r="M304"/>
  <c r="N305"/>
  <c r="BO316"/>
  <c r="BT301"/>
  <c r="BH301"/>
  <c r="BK301"/>
  <c r="BN301"/>
  <c r="BQ301"/>
  <c r="BE318"/>
  <c r="BV318" s="1"/>
  <c r="AZ318"/>
  <c r="BP318" s="1"/>
  <c r="BC302"/>
  <c r="BF302" s="1"/>
  <c r="BW302" s="1"/>
  <c r="AX302"/>
  <c r="BA302" s="1"/>
  <c r="BD316"/>
  <c r="BU316" s="1"/>
  <c r="AY316"/>
  <c r="AD317"/>
  <c r="AT316"/>
  <c r="BI316" s="1"/>
  <c r="AU318"/>
  <c r="BJ318" s="1"/>
  <c r="AE319"/>
  <c r="K303"/>
  <c r="Y303"/>
  <c r="Z303"/>
  <c r="AS302"/>
  <c r="AV302" s="1"/>
  <c r="I304"/>
  <c r="H304"/>
  <c r="J303"/>
  <c r="L303"/>
  <c r="E308"/>
  <c r="P308" s="1"/>
  <c r="F306"/>
  <c r="Q306" s="1"/>
  <c r="G305"/>
  <c r="AA471" l="1"/>
  <c r="AB472"/>
  <c r="N306"/>
  <c r="M305"/>
  <c r="BK302"/>
  <c r="BH302"/>
  <c r="BQ302"/>
  <c r="BT302"/>
  <c r="BN302"/>
  <c r="BC303"/>
  <c r="BF303" s="1"/>
  <c r="BW303" s="1"/>
  <c r="AX303"/>
  <c r="BA303" s="1"/>
  <c r="AZ319"/>
  <c r="BP319" s="1"/>
  <c r="BE319"/>
  <c r="BV319" s="1"/>
  <c r="BD317"/>
  <c r="BU317" s="1"/>
  <c r="AY317"/>
  <c r="BO317" s="1"/>
  <c r="AD318"/>
  <c r="AT317"/>
  <c r="BI317" s="1"/>
  <c r="Z304"/>
  <c r="AS303"/>
  <c r="AV303" s="1"/>
  <c r="AE320"/>
  <c r="AU319"/>
  <c r="BJ319" s="1"/>
  <c r="K304"/>
  <c r="Y304"/>
  <c r="J304"/>
  <c r="H305"/>
  <c r="L304"/>
  <c r="I305"/>
  <c r="E309"/>
  <c r="P309" s="1"/>
  <c r="F307"/>
  <c r="Q307" s="1"/>
  <c r="G306"/>
  <c r="AB473" l="1"/>
  <c r="AA472"/>
  <c r="M306"/>
  <c r="N307"/>
  <c r="BN303"/>
  <c r="BT303"/>
  <c r="BQ303"/>
  <c r="L305"/>
  <c r="BK303"/>
  <c r="BH303"/>
  <c r="BC304"/>
  <c r="BF304" s="1"/>
  <c r="BW304" s="1"/>
  <c r="AX304"/>
  <c r="BA304" s="1"/>
  <c r="BE320"/>
  <c r="BV320" s="1"/>
  <c r="AZ320"/>
  <c r="BP320" s="1"/>
  <c r="AY318"/>
  <c r="BO318" s="1"/>
  <c r="BD318"/>
  <c r="BU318" s="1"/>
  <c r="AD319"/>
  <c r="AT318"/>
  <c r="BI318" s="1"/>
  <c r="Z305"/>
  <c r="AS304"/>
  <c r="AV304" s="1"/>
  <c r="K305"/>
  <c r="Y305"/>
  <c r="AE321"/>
  <c r="AU320"/>
  <c r="BJ320" s="1"/>
  <c r="H306"/>
  <c r="J305"/>
  <c r="I306"/>
  <c r="E310"/>
  <c r="P310" s="1"/>
  <c r="F308"/>
  <c r="Q308" s="1"/>
  <c r="G307"/>
  <c r="AA473" l="1"/>
  <c r="AB474"/>
  <c r="N308"/>
  <c r="M307"/>
  <c r="BP321"/>
  <c r="BT304"/>
  <c r="BK304"/>
  <c r="BH304"/>
  <c r="BN304"/>
  <c r="BQ304"/>
  <c r="BE321"/>
  <c r="BV321" s="1"/>
  <c r="AZ321"/>
  <c r="BC305"/>
  <c r="BF305" s="1"/>
  <c r="BW305" s="1"/>
  <c r="AX305"/>
  <c r="BA305" s="1"/>
  <c r="BD319"/>
  <c r="BU319" s="1"/>
  <c r="AY319"/>
  <c r="BO319" s="1"/>
  <c r="AD320"/>
  <c r="AT319"/>
  <c r="BI319" s="1"/>
  <c r="AE322"/>
  <c r="AU321"/>
  <c r="BJ321" s="1"/>
  <c r="Z306"/>
  <c r="AS305"/>
  <c r="AV305" s="1"/>
  <c r="K306"/>
  <c r="Y306"/>
  <c r="H307"/>
  <c r="J306"/>
  <c r="L306"/>
  <c r="I307"/>
  <c r="E311"/>
  <c r="P311" s="1"/>
  <c r="F309"/>
  <c r="Q309" s="1"/>
  <c r="G308"/>
  <c r="AA474" l="1"/>
  <c r="AB475"/>
  <c r="N309"/>
  <c r="M308"/>
  <c r="BK305"/>
  <c r="BN305"/>
  <c r="BQ305"/>
  <c r="L307"/>
  <c r="BT305"/>
  <c r="BH305"/>
  <c r="BE322"/>
  <c r="BV322" s="1"/>
  <c r="AZ322"/>
  <c r="BP322" s="1"/>
  <c r="BC306"/>
  <c r="BF306" s="1"/>
  <c r="BW306" s="1"/>
  <c r="AX306"/>
  <c r="BA306" s="1"/>
  <c r="BD320"/>
  <c r="BU320" s="1"/>
  <c r="AY320"/>
  <c r="BO320" s="1"/>
  <c r="AT320"/>
  <c r="BI320" s="1"/>
  <c r="AD321"/>
  <c r="AE323"/>
  <c r="AI323" s="1"/>
  <c r="AU322"/>
  <c r="BJ322" s="1"/>
  <c r="K307"/>
  <c r="Y307"/>
  <c r="Z307"/>
  <c r="AS306"/>
  <c r="AV306" s="1"/>
  <c r="H308"/>
  <c r="J307"/>
  <c r="I308"/>
  <c r="E312"/>
  <c r="P312" s="1"/>
  <c r="F310"/>
  <c r="Q310" s="1"/>
  <c r="G309"/>
  <c r="AA475" l="1"/>
  <c r="AB476"/>
  <c r="M309"/>
  <c r="N310"/>
  <c r="BQ306"/>
  <c r="BT306"/>
  <c r="BK306"/>
  <c r="BH306"/>
  <c r="BN306"/>
  <c r="BC307"/>
  <c r="BF307" s="1"/>
  <c r="BW307" s="1"/>
  <c r="AX307"/>
  <c r="BA307" s="1"/>
  <c r="AZ323"/>
  <c r="BP323" s="1"/>
  <c r="BE323"/>
  <c r="BV323" s="1"/>
  <c r="BD321"/>
  <c r="BU321" s="1"/>
  <c r="AY321"/>
  <c r="BO321" s="1"/>
  <c r="AD322"/>
  <c r="AT321"/>
  <c r="BI321" s="1"/>
  <c r="Z308"/>
  <c r="AS307"/>
  <c r="AV307" s="1"/>
  <c r="AE324"/>
  <c r="AU323"/>
  <c r="BJ323" s="1"/>
  <c r="K308"/>
  <c r="Y308"/>
  <c r="H309"/>
  <c r="I309"/>
  <c r="L308"/>
  <c r="J308"/>
  <c r="Y309" s="1"/>
  <c r="E313"/>
  <c r="P313" s="1"/>
  <c r="F311"/>
  <c r="Q311" s="1"/>
  <c r="G310"/>
  <c r="AA476" l="1"/>
  <c r="AB477"/>
  <c r="M310"/>
  <c r="N311"/>
  <c r="M311" s="1"/>
  <c r="BU322"/>
  <c r="BN307"/>
  <c r="BT307"/>
  <c r="BQ307"/>
  <c r="BK307"/>
  <c r="BH307"/>
  <c r="BC308"/>
  <c r="BF308" s="1"/>
  <c r="BW308" s="1"/>
  <c r="AX308"/>
  <c r="BA308" s="1"/>
  <c r="BE324"/>
  <c r="BV324" s="1"/>
  <c r="AZ324"/>
  <c r="BP324" s="1"/>
  <c r="AY322"/>
  <c r="BO322" s="1"/>
  <c r="BD322"/>
  <c r="AD323"/>
  <c r="AH323" s="1"/>
  <c r="AT322"/>
  <c r="BI322" s="1"/>
  <c r="Z309"/>
  <c r="AS308"/>
  <c r="AV308" s="1"/>
  <c r="AU324"/>
  <c r="BJ324" s="1"/>
  <c r="AE325"/>
  <c r="J309"/>
  <c r="I310"/>
  <c r="H310"/>
  <c r="L309"/>
  <c r="K309"/>
  <c r="E314"/>
  <c r="P314" s="1"/>
  <c r="F312"/>
  <c r="Q312" s="1"/>
  <c r="G311"/>
  <c r="AA477" l="1"/>
  <c r="AB478"/>
  <c r="O312"/>
  <c r="O313" s="1"/>
  <c r="O314" s="1"/>
  <c r="O315" s="1"/>
  <c r="O316" s="1"/>
  <c r="O317" s="1"/>
  <c r="O318" s="1"/>
  <c r="O319" s="1"/>
  <c r="O320" s="1"/>
  <c r="O321" s="1"/>
  <c r="O322" s="1"/>
  <c r="O323" s="1"/>
  <c r="N312"/>
  <c r="BK308"/>
  <c r="BH308"/>
  <c r="BN308"/>
  <c r="BT308"/>
  <c r="BQ308"/>
  <c r="AX309"/>
  <c r="BA309" s="1"/>
  <c r="BC309"/>
  <c r="BF309" s="1"/>
  <c r="BW309" s="1"/>
  <c r="BD323"/>
  <c r="BU323" s="1"/>
  <c r="AY323"/>
  <c r="BO323" s="1"/>
  <c r="BE325"/>
  <c r="BV325" s="1"/>
  <c r="AZ325"/>
  <c r="BP325" s="1"/>
  <c r="AD324"/>
  <c r="AT323"/>
  <c r="BI323" s="1"/>
  <c r="AE326"/>
  <c r="AU325"/>
  <c r="BJ325" s="1"/>
  <c r="K310"/>
  <c r="Y310"/>
  <c r="Z310"/>
  <c r="AS309"/>
  <c r="AV309" s="1"/>
  <c r="L310"/>
  <c r="J310"/>
  <c r="I311"/>
  <c r="H311"/>
  <c r="E315"/>
  <c r="P315" s="1"/>
  <c r="F313"/>
  <c r="Q313" s="1"/>
  <c r="G312"/>
  <c r="AA478" l="1"/>
  <c r="AB479"/>
  <c r="AA479" s="1"/>
  <c r="M312"/>
  <c r="N313"/>
  <c r="BP326"/>
  <c r="BQ309"/>
  <c r="BK309"/>
  <c r="BH309"/>
  <c r="BN309"/>
  <c r="BT309"/>
  <c r="BC310"/>
  <c r="BF310" s="1"/>
  <c r="BW310" s="1"/>
  <c r="AX310"/>
  <c r="BA310" s="1"/>
  <c r="BE326"/>
  <c r="BV326" s="1"/>
  <c r="AZ326"/>
  <c r="BD324"/>
  <c r="BU324" s="1"/>
  <c r="AY324"/>
  <c r="BO324" s="1"/>
  <c r="AD325"/>
  <c r="AT324"/>
  <c r="BI324" s="1"/>
  <c r="Z311"/>
  <c r="AG311" s="1"/>
  <c r="AS310"/>
  <c r="AV310" s="1"/>
  <c r="AE327"/>
  <c r="AU326"/>
  <c r="BJ326" s="1"/>
  <c r="K311"/>
  <c r="Y311"/>
  <c r="I312"/>
  <c r="H312"/>
  <c r="J311"/>
  <c r="L311"/>
  <c r="E316"/>
  <c r="P316" s="1"/>
  <c r="F314"/>
  <c r="Q314" s="1"/>
  <c r="G313"/>
  <c r="AC480" l="1"/>
  <c r="AC481" s="1"/>
  <c r="AC482" s="1"/>
  <c r="AC483" s="1"/>
  <c r="AC484" s="1"/>
  <c r="AC485" s="1"/>
  <c r="AC486" s="1"/>
  <c r="AC487" s="1"/>
  <c r="AC488" s="1"/>
  <c r="AC489" s="1"/>
  <c r="AC490" s="1"/>
  <c r="AC491" s="1"/>
  <c r="AB480"/>
  <c r="M313"/>
  <c r="N314"/>
  <c r="BN310"/>
  <c r="BT310"/>
  <c r="BK310"/>
  <c r="BQ310"/>
  <c r="BH310"/>
  <c r="BC311"/>
  <c r="BF311" s="1"/>
  <c r="BW311" s="1"/>
  <c r="AX311"/>
  <c r="BA311" s="1"/>
  <c r="AZ327"/>
  <c r="BP327" s="1"/>
  <c r="BE327"/>
  <c r="BV327" s="1"/>
  <c r="BD325"/>
  <c r="BU325" s="1"/>
  <c r="AY325"/>
  <c r="BO325" s="1"/>
  <c r="AD326"/>
  <c r="AT325"/>
  <c r="BI325" s="1"/>
  <c r="Z312"/>
  <c r="AS311"/>
  <c r="AV311" s="1"/>
  <c r="K312"/>
  <c r="Y312"/>
  <c r="AE328"/>
  <c r="AU327"/>
  <c r="BJ327" s="1"/>
  <c r="J312"/>
  <c r="Y313" s="1"/>
  <c r="L312"/>
  <c r="H313"/>
  <c r="I313"/>
  <c r="E317"/>
  <c r="P317" s="1"/>
  <c r="F315"/>
  <c r="Q315" s="1"/>
  <c r="G314"/>
  <c r="AA480" l="1"/>
  <c r="AB481"/>
  <c r="N315"/>
  <c r="M314"/>
  <c r="BN311"/>
  <c r="BH311"/>
  <c r="BK311"/>
  <c r="BT311"/>
  <c r="BQ311"/>
  <c r="BE328"/>
  <c r="BV328" s="1"/>
  <c r="AZ328"/>
  <c r="BP328" s="1"/>
  <c r="BC312"/>
  <c r="BF312" s="1"/>
  <c r="BW312" s="1"/>
  <c r="AX312"/>
  <c r="BA312" s="1"/>
  <c r="BD326"/>
  <c r="BU326" s="1"/>
  <c r="AY326"/>
  <c r="BO326" s="1"/>
  <c r="L313"/>
  <c r="AD327"/>
  <c r="AT326"/>
  <c r="BI326" s="1"/>
  <c r="AE329"/>
  <c r="AU328"/>
  <c r="BJ328" s="1"/>
  <c r="Z313"/>
  <c r="AS312"/>
  <c r="AV312" s="1"/>
  <c r="K313"/>
  <c r="J313"/>
  <c r="I314"/>
  <c r="H314"/>
  <c r="E318"/>
  <c r="P318" s="1"/>
  <c r="F316"/>
  <c r="Q316" s="1"/>
  <c r="G315"/>
  <c r="AB482" l="1"/>
  <c r="AA481"/>
  <c r="M315"/>
  <c r="N316"/>
  <c r="BK312"/>
  <c r="BQ312"/>
  <c r="BN312"/>
  <c r="BH312"/>
  <c r="BT312"/>
  <c r="BE329"/>
  <c r="BV329" s="1"/>
  <c r="AZ329"/>
  <c r="BP329" s="1"/>
  <c r="AX313"/>
  <c r="BA313" s="1"/>
  <c r="BC313"/>
  <c r="BF313" s="1"/>
  <c r="BW313" s="1"/>
  <c r="BD327"/>
  <c r="BU327" s="1"/>
  <c r="AY327"/>
  <c r="BO327" s="1"/>
  <c r="AD328"/>
  <c r="AT327"/>
  <c r="BI327" s="1"/>
  <c r="AE330"/>
  <c r="AU329"/>
  <c r="BJ329" s="1"/>
  <c r="Z314"/>
  <c r="AS313"/>
  <c r="AV313" s="1"/>
  <c r="K314"/>
  <c r="Y314"/>
  <c r="L314"/>
  <c r="I315"/>
  <c r="H315"/>
  <c r="J314"/>
  <c r="E319"/>
  <c r="P319" s="1"/>
  <c r="F317"/>
  <c r="Q317" s="1"/>
  <c r="G316"/>
  <c r="AA482" l="1"/>
  <c r="AB483"/>
  <c r="N317"/>
  <c r="M316"/>
  <c r="BT313"/>
  <c r="BK313"/>
  <c r="BN313"/>
  <c r="BQ313"/>
  <c r="BH313"/>
  <c r="BE330"/>
  <c r="BV330" s="1"/>
  <c r="AZ330"/>
  <c r="BP330" s="1"/>
  <c r="BC314"/>
  <c r="BF314" s="1"/>
  <c r="BW314" s="1"/>
  <c r="AX314"/>
  <c r="BA314" s="1"/>
  <c r="BD328"/>
  <c r="BU328" s="1"/>
  <c r="AY328"/>
  <c r="BO328" s="1"/>
  <c r="AD329"/>
  <c r="AT328"/>
  <c r="BI328" s="1"/>
  <c r="AE331"/>
  <c r="AU330"/>
  <c r="BJ330" s="1"/>
  <c r="Z315"/>
  <c r="AS314"/>
  <c r="AV314" s="1"/>
  <c r="K315"/>
  <c r="Y315"/>
  <c r="J315"/>
  <c r="L315"/>
  <c r="H316"/>
  <c r="I316"/>
  <c r="E320"/>
  <c r="P320" s="1"/>
  <c r="F318"/>
  <c r="Q318" s="1"/>
  <c r="G317"/>
  <c r="AA483" l="1"/>
  <c r="AB484"/>
  <c r="N318"/>
  <c r="M317"/>
  <c r="BO329"/>
  <c r="BQ314"/>
  <c r="BH314"/>
  <c r="BT314"/>
  <c r="BK314"/>
  <c r="BN314"/>
  <c r="BE331"/>
  <c r="BV331" s="1"/>
  <c r="AZ331"/>
  <c r="BP331" s="1"/>
  <c r="BC315"/>
  <c r="BF315" s="1"/>
  <c r="BW315" s="1"/>
  <c r="AX315"/>
  <c r="BA315" s="1"/>
  <c r="BD329"/>
  <c r="BU329" s="1"/>
  <c r="AY329"/>
  <c r="AD330"/>
  <c r="AT329"/>
  <c r="BI329" s="1"/>
  <c r="K316"/>
  <c r="Y316"/>
  <c r="AE332"/>
  <c r="AU331"/>
  <c r="BJ331" s="1"/>
  <c r="Z316"/>
  <c r="AS315"/>
  <c r="AV315" s="1"/>
  <c r="L316"/>
  <c r="H317"/>
  <c r="J316"/>
  <c r="I317"/>
  <c r="E321"/>
  <c r="P321" s="1"/>
  <c r="F319"/>
  <c r="Q319" s="1"/>
  <c r="G318"/>
  <c r="AA484" l="1"/>
  <c r="AB485"/>
  <c r="M318"/>
  <c r="N319"/>
  <c r="J317"/>
  <c r="Y318" s="1"/>
  <c r="BK315"/>
  <c r="BN315"/>
  <c r="BH315"/>
  <c r="BT315"/>
  <c r="BQ315"/>
  <c r="BC316"/>
  <c r="BF316" s="1"/>
  <c r="BW316" s="1"/>
  <c r="AX316"/>
  <c r="BA316" s="1"/>
  <c r="BE332"/>
  <c r="BV332" s="1"/>
  <c r="AZ332"/>
  <c r="BP332" s="1"/>
  <c r="AY330"/>
  <c r="BO330" s="1"/>
  <c r="BD330"/>
  <c r="BU330" s="1"/>
  <c r="AD331"/>
  <c r="AT330"/>
  <c r="BI330" s="1"/>
  <c r="Z317"/>
  <c r="AS316"/>
  <c r="AV316" s="1"/>
  <c r="K317"/>
  <c r="Y317"/>
  <c r="AE333"/>
  <c r="AU332"/>
  <c r="BJ332" s="1"/>
  <c r="H318"/>
  <c r="L317"/>
  <c r="I318"/>
  <c r="E322"/>
  <c r="P322" s="1"/>
  <c r="F320"/>
  <c r="Q320" s="1"/>
  <c r="G319"/>
  <c r="AA485" l="1"/>
  <c r="AB486"/>
  <c r="M319"/>
  <c r="N320"/>
  <c r="L318"/>
  <c r="K318"/>
  <c r="BQ316"/>
  <c r="BN316"/>
  <c r="BK316"/>
  <c r="BH316"/>
  <c r="BT316"/>
  <c r="AX317"/>
  <c r="BA317" s="1"/>
  <c r="BC317"/>
  <c r="BF317" s="1"/>
  <c r="BW317" s="1"/>
  <c r="BE333"/>
  <c r="BV333" s="1"/>
  <c r="AZ333"/>
  <c r="BP333" s="1"/>
  <c r="BD331"/>
  <c r="BU331" s="1"/>
  <c r="AY331"/>
  <c r="BO331" s="1"/>
  <c r="AD332"/>
  <c r="AT331"/>
  <c r="BI331" s="1"/>
  <c r="Z318"/>
  <c r="AS317"/>
  <c r="AV317" s="1"/>
  <c r="AE334"/>
  <c r="AU333"/>
  <c r="BJ333" s="1"/>
  <c r="H319"/>
  <c r="J318"/>
  <c r="L319" s="1"/>
  <c r="I319"/>
  <c r="E323"/>
  <c r="P323" s="1"/>
  <c r="F321"/>
  <c r="Q321" s="1"/>
  <c r="G320"/>
  <c r="AA486" l="1"/>
  <c r="AB487"/>
  <c r="N321"/>
  <c r="M320"/>
  <c r="BO332"/>
  <c r="BT317"/>
  <c r="BK317"/>
  <c r="BQ317"/>
  <c r="BN317"/>
  <c r="BH317"/>
  <c r="BC318"/>
  <c r="BF318" s="1"/>
  <c r="BW318" s="1"/>
  <c r="AX318"/>
  <c r="BA318" s="1"/>
  <c r="BE334"/>
  <c r="BV334" s="1"/>
  <c r="AZ334"/>
  <c r="BP334" s="1"/>
  <c r="BD332"/>
  <c r="BU332" s="1"/>
  <c r="AY332"/>
  <c r="AD333"/>
  <c r="AT332"/>
  <c r="BI332" s="1"/>
  <c r="Z319"/>
  <c r="AS318"/>
  <c r="AV318" s="1"/>
  <c r="AE335"/>
  <c r="AI335" s="1"/>
  <c r="AU334"/>
  <c r="BJ334" s="1"/>
  <c r="K319"/>
  <c r="Y319"/>
  <c r="H320"/>
  <c r="I320"/>
  <c r="J319"/>
  <c r="Y320" s="1"/>
  <c r="E324"/>
  <c r="P324" s="1"/>
  <c r="F322"/>
  <c r="Q322" s="1"/>
  <c r="G321"/>
  <c r="AA487" l="1"/>
  <c r="AB488"/>
  <c r="N322"/>
  <c r="M321"/>
  <c r="BQ318"/>
  <c r="BH318"/>
  <c r="BK318"/>
  <c r="BT318"/>
  <c r="BN318"/>
  <c r="BC319"/>
  <c r="BF319" s="1"/>
  <c r="BW319" s="1"/>
  <c r="AX319"/>
  <c r="BA319" s="1"/>
  <c r="AZ335"/>
  <c r="BP335" s="1"/>
  <c r="BE335"/>
  <c r="BV335" s="1"/>
  <c r="BD333"/>
  <c r="BU333" s="1"/>
  <c r="AY333"/>
  <c r="BO333" s="1"/>
  <c r="AT333"/>
  <c r="BI333" s="1"/>
  <c r="AD334"/>
  <c r="Z320"/>
  <c r="AS319"/>
  <c r="AV319" s="1"/>
  <c r="AE336"/>
  <c r="AU335"/>
  <c r="BJ335" s="1"/>
  <c r="J320"/>
  <c r="I321"/>
  <c r="H321"/>
  <c r="L320"/>
  <c r="K320"/>
  <c r="E325"/>
  <c r="P325" s="1"/>
  <c r="F323"/>
  <c r="Q323" s="1"/>
  <c r="G322"/>
  <c r="AB489" l="1"/>
  <c r="AA488"/>
  <c r="M322"/>
  <c r="N323"/>
  <c r="M323" s="1"/>
  <c r="BQ319"/>
  <c r="BN319"/>
  <c r="BH319"/>
  <c r="BK319"/>
  <c r="BT319"/>
  <c r="BC320"/>
  <c r="BF320" s="1"/>
  <c r="BW320" s="1"/>
  <c r="AX320"/>
  <c r="BA320" s="1"/>
  <c r="BE336"/>
  <c r="BV336" s="1"/>
  <c r="AZ336"/>
  <c r="BP336" s="1"/>
  <c r="AY334"/>
  <c r="BO334" s="1"/>
  <c r="BD334"/>
  <c r="BU334" s="1"/>
  <c r="AD335"/>
  <c r="AH335" s="1"/>
  <c r="AT334"/>
  <c r="BI334" s="1"/>
  <c r="Z321"/>
  <c r="AS320"/>
  <c r="AV320" s="1"/>
  <c r="K321"/>
  <c r="Y321"/>
  <c r="AE337"/>
  <c r="AU336"/>
  <c r="BJ336" s="1"/>
  <c r="L321"/>
  <c r="J321"/>
  <c r="Y322" s="1"/>
  <c r="I322"/>
  <c r="H322"/>
  <c r="E326"/>
  <c r="P326" s="1"/>
  <c r="F324"/>
  <c r="Q324" s="1"/>
  <c r="G323"/>
  <c r="AA489" l="1"/>
  <c r="AB490"/>
  <c r="O324"/>
  <c r="O325" s="1"/>
  <c r="O326" s="1"/>
  <c r="O327" s="1"/>
  <c r="O328" s="1"/>
  <c r="O329" s="1"/>
  <c r="O330" s="1"/>
  <c r="O331" s="1"/>
  <c r="O332" s="1"/>
  <c r="O333" s="1"/>
  <c r="O334" s="1"/>
  <c r="O335" s="1"/>
  <c r="N324"/>
  <c r="BT320"/>
  <c r="BK320"/>
  <c r="BN320"/>
  <c r="BH320"/>
  <c r="BQ320"/>
  <c r="BE337"/>
  <c r="BV337" s="1"/>
  <c r="AZ337"/>
  <c r="BP337" s="1"/>
  <c r="BC321"/>
  <c r="BF321" s="1"/>
  <c r="BW321" s="1"/>
  <c r="AX321"/>
  <c r="BA321" s="1"/>
  <c r="BD335"/>
  <c r="BU335" s="1"/>
  <c r="AY335"/>
  <c r="BO335" s="1"/>
  <c r="AD336"/>
  <c r="AT335"/>
  <c r="BI335" s="1"/>
  <c r="AE338"/>
  <c r="AU337"/>
  <c r="BJ337" s="1"/>
  <c r="Z322"/>
  <c r="AS321"/>
  <c r="AV321" s="1"/>
  <c r="K322"/>
  <c r="L322"/>
  <c r="J322"/>
  <c r="I323"/>
  <c r="H323"/>
  <c r="E327"/>
  <c r="P327" s="1"/>
  <c r="F325"/>
  <c r="Q325" s="1"/>
  <c r="G324"/>
  <c r="AA490" l="1"/>
  <c r="AB491"/>
  <c r="AA491" s="1"/>
  <c r="M324"/>
  <c r="N325"/>
  <c r="BK321"/>
  <c r="BQ321"/>
  <c r="BT321"/>
  <c r="BN321"/>
  <c r="BH321"/>
  <c r="BE338"/>
  <c r="BV338" s="1"/>
  <c r="AZ338"/>
  <c r="BP338" s="1"/>
  <c r="BC322"/>
  <c r="BF322" s="1"/>
  <c r="BW322" s="1"/>
  <c r="AX322"/>
  <c r="BA322" s="1"/>
  <c r="BD336"/>
  <c r="BU336" s="1"/>
  <c r="AY336"/>
  <c r="BO336" s="1"/>
  <c r="AT336"/>
  <c r="BI336" s="1"/>
  <c r="AD337"/>
  <c r="K323"/>
  <c r="Y323"/>
  <c r="AE339"/>
  <c r="AU338"/>
  <c r="BJ338" s="1"/>
  <c r="Z323"/>
  <c r="AG323" s="1"/>
  <c r="AS322"/>
  <c r="AV322" s="1"/>
  <c r="J323"/>
  <c r="L323"/>
  <c r="H324"/>
  <c r="I324"/>
  <c r="E328"/>
  <c r="P328" s="1"/>
  <c r="F326"/>
  <c r="Q326" s="1"/>
  <c r="G325"/>
  <c r="AC492" l="1"/>
  <c r="AC493" s="1"/>
  <c r="AC494" s="1"/>
  <c r="AC495" s="1"/>
  <c r="AC496" s="1"/>
  <c r="AC497" s="1"/>
  <c r="AC498" s="1"/>
  <c r="AC499" s="1"/>
  <c r="AC500" s="1"/>
  <c r="AC501" s="1"/>
  <c r="AC502" s="1"/>
  <c r="AC503" s="1"/>
  <c r="AB492"/>
  <c r="M325"/>
  <c r="N326"/>
  <c r="BH322"/>
  <c r="BK322"/>
  <c r="BQ322"/>
  <c r="J324"/>
  <c r="Y325" s="1"/>
  <c r="BT322"/>
  <c r="BN322"/>
  <c r="BC323"/>
  <c r="BF323" s="1"/>
  <c r="BW323" s="1"/>
  <c r="AX323"/>
  <c r="BA323" s="1"/>
  <c r="AZ339"/>
  <c r="BP339" s="1"/>
  <c r="BE339"/>
  <c r="BV339" s="1"/>
  <c r="BD337"/>
  <c r="BU337" s="1"/>
  <c r="AY337"/>
  <c r="BO337" s="1"/>
  <c r="L324"/>
  <c r="AT337"/>
  <c r="BI337" s="1"/>
  <c r="AD338"/>
  <c r="K324"/>
  <c r="Y324"/>
  <c r="Z324"/>
  <c r="AS323"/>
  <c r="AV323" s="1"/>
  <c r="AE340"/>
  <c r="AU339"/>
  <c r="BJ339" s="1"/>
  <c r="H325"/>
  <c r="I325"/>
  <c r="E329"/>
  <c r="P329" s="1"/>
  <c r="F327"/>
  <c r="Q327" s="1"/>
  <c r="G326"/>
  <c r="AA492" l="1"/>
  <c r="AB493"/>
  <c r="N327"/>
  <c r="M326"/>
  <c r="BO338"/>
  <c r="BT323"/>
  <c r="L325"/>
  <c r="BK323"/>
  <c r="K325"/>
  <c r="BH323"/>
  <c r="BN323"/>
  <c r="BQ323"/>
  <c r="AY338"/>
  <c r="BD338"/>
  <c r="BU338" s="1"/>
  <c r="J325"/>
  <c r="K326" s="1"/>
  <c r="BE340"/>
  <c r="BV340" s="1"/>
  <c r="AZ340"/>
  <c r="BP340" s="1"/>
  <c r="BC324"/>
  <c r="BF324" s="1"/>
  <c r="BW324" s="1"/>
  <c r="AX324"/>
  <c r="BA324" s="1"/>
  <c r="AT338"/>
  <c r="BI338" s="1"/>
  <c r="AD339"/>
  <c r="AE341"/>
  <c r="AU340"/>
  <c r="BJ340" s="1"/>
  <c r="Z325"/>
  <c r="AS324"/>
  <c r="AV324" s="1"/>
  <c r="H326"/>
  <c r="I326"/>
  <c r="E330"/>
  <c r="P330" s="1"/>
  <c r="F328"/>
  <c r="Q328" s="1"/>
  <c r="G327"/>
  <c r="AA493" l="1"/>
  <c r="AB494"/>
  <c r="M327"/>
  <c r="N328"/>
  <c r="BI339"/>
  <c r="BT324"/>
  <c r="BN324"/>
  <c r="BQ324"/>
  <c r="BK324"/>
  <c r="L326"/>
  <c r="BH324"/>
  <c r="Y326"/>
  <c r="BD339"/>
  <c r="BU339" s="1"/>
  <c r="AY339"/>
  <c r="BO339" s="1"/>
  <c r="AX325"/>
  <c r="BA325" s="1"/>
  <c r="BC325"/>
  <c r="BF325" s="1"/>
  <c r="BW325" s="1"/>
  <c r="BE341"/>
  <c r="BV341" s="1"/>
  <c r="AZ341"/>
  <c r="BP341" s="1"/>
  <c r="AD340"/>
  <c r="AT339"/>
  <c r="Z326"/>
  <c r="AS325"/>
  <c r="AV325" s="1"/>
  <c r="J326"/>
  <c r="AU341"/>
  <c r="BJ341" s="1"/>
  <c r="AE342"/>
  <c r="H327"/>
  <c r="I327"/>
  <c r="E331"/>
  <c r="P331" s="1"/>
  <c r="F329"/>
  <c r="Q329" s="1"/>
  <c r="G328"/>
  <c r="AA494" l="1"/>
  <c r="AB495"/>
  <c r="N329"/>
  <c r="M328"/>
  <c r="BT325"/>
  <c r="L327"/>
  <c r="BN325"/>
  <c r="BH325"/>
  <c r="BQ325"/>
  <c r="BK325"/>
  <c r="BC326"/>
  <c r="BF326" s="1"/>
  <c r="BW326" s="1"/>
  <c r="AX326"/>
  <c r="BA326" s="1"/>
  <c r="BD340"/>
  <c r="BU340" s="1"/>
  <c r="AY340"/>
  <c r="BO340" s="1"/>
  <c r="BE342"/>
  <c r="BV342" s="1"/>
  <c r="AZ342"/>
  <c r="BP342" s="1"/>
  <c r="AT340"/>
  <c r="BI340" s="1"/>
  <c r="AD341"/>
  <c r="AU342"/>
  <c r="BJ342" s="1"/>
  <c r="AE343"/>
  <c r="Z327"/>
  <c r="AS326"/>
  <c r="AV326" s="1"/>
  <c r="K327"/>
  <c r="Y327"/>
  <c r="J327"/>
  <c r="H328"/>
  <c r="I328"/>
  <c r="E332"/>
  <c r="P332" s="1"/>
  <c r="F330"/>
  <c r="Q330" s="1"/>
  <c r="G329"/>
  <c r="AB496" l="1"/>
  <c r="AA495"/>
  <c r="N330"/>
  <c r="M329"/>
  <c r="BU341"/>
  <c r="BT326"/>
  <c r="L328"/>
  <c r="BN326"/>
  <c r="BK326"/>
  <c r="BH326"/>
  <c r="BQ326"/>
  <c r="AZ343"/>
  <c r="BP343" s="1"/>
  <c r="BE343"/>
  <c r="BV343" s="1"/>
  <c r="BC327"/>
  <c r="BF327" s="1"/>
  <c r="BW327" s="1"/>
  <c r="AX327"/>
  <c r="BA327" s="1"/>
  <c r="BD341"/>
  <c r="AY341"/>
  <c r="BO341" s="1"/>
  <c r="AT341"/>
  <c r="BI341" s="1"/>
  <c r="AD342"/>
  <c r="AU343"/>
  <c r="BJ343" s="1"/>
  <c r="AE344"/>
  <c r="K328"/>
  <c r="Y328"/>
  <c r="Z328"/>
  <c r="AS327"/>
  <c r="AV327" s="1"/>
  <c r="J328"/>
  <c r="H329"/>
  <c r="I329"/>
  <c r="E333"/>
  <c r="P333" s="1"/>
  <c r="F331"/>
  <c r="Q331" s="1"/>
  <c r="G330"/>
  <c r="AA496" l="1"/>
  <c r="AB497"/>
  <c r="M330"/>
  <c r="N331"/>
  <c r="BQ327"/>
  <c r="BK327"/>
  <c r="L329"/>
  <c r="BT327"/>
  <c r="BN327"/>
  <c r="BH327"/>
  <c r="BC328"/>
  <c r="BF328" s="1"/>
  <c r="BW328" s="1"/>
  <c r="AX328"/>
  <c r="BA328" s="1"/>
  <c r="BE344"/>
  <c r="BV344" s="1"/>
  <c r="AZ344"/>
  <c r="BP344" s="1"/>
  <c r="BD342"/>
  <c r="BU342" s="1"/>
  <c r="AY342"/>
  <c r="BO342" s="1"/>
  <c r="AD343"/>
  <c r="AT342"/>
  <c r="BI342" s="1"/>
  <c r="Z329"/>
  <c r="AS328"/>
  <c r="AV328" s="1"/>
  <c r="AE345"/>
  <c r="AU344"/>
  <c r="BJ344" s="1"/>
  <c r="K329"/>
  <c r="Y329"/>
  <c r="J329"/>
  <c r="H330"/>
  <c r="I330"/>
  <c r="E334"/>
  <c r="P334" s="1"/>
  <c r="F332"/>
  <c r="Q332" s="1"/>
  <c r="G331"/>
  <c r="AB498" l="1"/>
  <c r="AA497"/>
  <c r="N332"/>
  <c r="M331"/>
  <c r="BQ328"/>
  <c r="BH328"/>
  <c r="BK328"/>
  <c r="BT328"/>
  <c r="BN328"/>
  <c r="AX329"/>
  <c r="BA329" s="1"/>
  <c r="BC329"/>
  <c r="BF329" s="1"/>
  <c r="BW329" s="1"/>
  <c r="BE345"/>
  <c r="BV345" s="1"/>
  <c r="AZ345"/>
  <c r="BP345" s="1"/>
  <c r="BD343"/>
  <c r="BU343" s="1"/>
  <c r="AY343"/>
  <c r="BO343" s="1"/>
  <c r="H331"/>
  <c r="AD344"/>
  <c r="AT343"/>
  <c r="BI343" s="1"/>
  <c r="Z330"/>
  <c r="AS329"/>
  <c r="AV329" s="1"/>
  <c r="K330"/>
  <c r="Y330"/>
  <c r="AU345"/>
  <c r="BJ345" s="1"/>
  <c r="AE346"/>
  <c r="L330"/>
  <c r="I331"/>
  <c r="J330"/>
  <c r="Y331" s="1"/>
  <c r="E335"/>
  <c r="P335" s="1"/>
  <c r="F333"/>
  <c r="Q333" s="1"/>
  <c r="G332"/>
  <c r="AA498" l="1"/>
  <c r="AB499"/>
  <c r="M332"/>
  <c r="N333"/>
  <c r="J331"/>
  <c r="BP346"/>
  <c r="BT329"/>
  <c r="BN329"/>
  <c r="BQ329"/>
  <c r="BH329"/>
  <c r="BK329"/>
  <c r="BC330"/>
  <c r="BF330" s="1"/>
  <c r="BW330" s="1"/>
  <c r="AX330"/>
  <c r="BA330" s="1"/>
  <c r="BE346"/>
  <c r="BV346" s="1"/>
  <c r="AZ346"/>
  <c r="BD344"/>
  <c r="BU344" s="1"/>
  <c r="AY344"/>
  <c r="BO344" s="1"/>
  <c r="AD345"/>
  <c r="AT344"/>
  <c r="BI344" s="1"/>
  <c r="Z331"/>
  <c r="AS330"/>
  <c r="AV330" s="1"/>
  <c r="AE347"/>
  <c r="AI347" s="1"/>
  <c r="AU346"/>
  <c r="BJ346" s="1"/>
  <c r="K332"/>
  <c r="Y332"/>
  <c r="I332"/>
  <c r="H332"/>
  <c r="L331"/>
  <c r="L332" s="1"/>
  <c r="K331"/>
  <c r="E336"/>
  <c r="P336" s="1"/>
  <c r="F334"/>
  <c r="Q334" s="1"/>
  <c r="G333"/>
  <c r="AA499" l="1"/>
  <c r="AB500"/>
  <c r="M333"/>
  <c r="N334"/>
  <c r="BT330"/>
  <c r="BK330"/>
  <c r="BN330"/>
  <c r="BQ330"/>
  <c r="BH330"/>
  <c r="BC331"/>
  <c r="BF331" s="1"/>
  <c r="BW331" s="1"/>
  <c r="AX331"/>
  <c r="BA331" s="1"/>
  <c r="BE347"/>
  <c r="BV347" s="1"/>
  <c r="AZ347"/>
  <c r="BP347" s="1"/>
  <c r="BD345"/>
  <c r="BU345" s="1"/>
  <c r="AY345"/>
  <c r="BO345" s="1"/>
  <c r="AD346"/>
  <c r="AT345"/>
  <c r="BI345" s="1"/>
  <c r="AE348"/>
  <c r="AU347"/>
  <c r="BJ347" s="1"/>
  <c r="Z332"/>
  <c r="AS331"/>
  <c r="AV331" s="1"/>
  <c r="J332"/>
  <c r="I333"/>
  <c r="H333"/>
  <c r="E337"/>
  <c r="F335"/>
  <c r="Q335" s="1"/>
  <c r="G334"/>
  <c r="AA500" l="1"/>
  <c r="AB501"/>
  <c r="P337"/>
  <c r="CE10"/>
  <c r="M334"/>
  <c r="N335"/>
  <c r="M335" s="1"/>
  <c r="BO346"/>
  <c r="BP348"/>
  <c r="BQ331"/>
  <c r="BH331"/>
  <c r="BT331"/>
  <c r="BN331"/>
  <c r="BK331"/>
  <c r="BE348"/>
  <c r="BV348" s="1"/>
  <c r="AZ348"/>
  <c r="I334"/>
  <c r="BC332"/>
  <c r="BF332" s="1"/>
  <c r="BW332" s="1"/>
  <c r="AX332"/>
  <c r="BA332" s="1"/>
  <c r="AY346"/>
  <c r="BD346"/>
  <c r="BU346" s="1"/>
  <c r="AD347"/>
  <c r="AH347" s="1"/>
  <c r="AT346"/>
  <c r="BI346" s="1"/>
  <c r="K333"/>
  <c r="Y333"/>
  <c r="AE349"/>
  <c r="AU348"/>
  <c r="BJ348" s="1"/>
  <c r="Z333"/>
  <c r="AS332"/>
  <c r="AV332" s="1"/>
  <c r="H334"/>
  <c r="J333"/>
  <c r="L333"/>
  <c r="E338"/>
  <c r="P338" s="1"/>
  <c r="F336"/>
  <c r="Q336" s="1"/>
  <c r="G335"/>
  <c r="AA501" l="1"/>
  <c r="AB502"/>
  <c r="CJ10"/>
  <c r="CD11"/>
  <c r="N336"/>
  <c r="O336"/>
  <c r="O337" s="1"/>
  <c r="O338" s="1"/>
  <c r="O339" s="1"/>
  <c r="O340" s="1"/>
  <c r="O341" s="1"/>
  <c r="O342" s="1"/>
  <c r="O343" s="1"/>
  <c r="O344" s="1"/>
  <c r="O345" s="1"/>
  <c r="O346" s="1"/>
  <c r="O347" s="1"/>
  <c r="BQ332"/>
  <c r="BN332"/>
  <c r="BK332"/>
  <c r="BH332"/>
  <c r="J334"/>
  <c r="Y335" s="1"/>
  <c r="BT332"/>
  <c r="AX333"/>
  <c r="BA333" s="1"/>
  <c r="BC333"/>
  <c r="BF333" s="1"/>
  <c r="BW333" s="1"/>
  <c r="BE349"/>
  <c r="BV349" s="1"/>
  <c r="AZ349"/>
  <c r="BP349" s="1"/>
  <c r="BD347"/>
  <c r="BU347" s="1"/>
  <c r="AY347"/>
  <c r="BO347" s="1"/>
  <c r="AD348"/>
  <c r="AT347"/>
  <c r="BI347" s="1"/>
  <c r="Z334"/>
  <c r="AS333"/>
  <c r="AV333" s="1"/>
  <c r="AE350"/>
  <c r="AU349"/>
  <c r="BJ349" s="1"/>
  <c r="K334"/>
  <c r="Y334"/>
  <c r="H335"/>
  <c r="L334"/>
  <c r="I335"/>
  <c r="E339"/>
  <c r="P339" s="1"/>
  <c r="F337"/>
  <c r="G336"/>
  <c r="AA502" l="1"/>
  <c r="AB503"/>
  <c r="AA503" s="1"/>
  <c r="Q337"/>
  <c r="CG10"/>
  <c r="N337"/>
  <c r="M336"/>
  <c r="BI348"/>
  <c r="BN333"/>
  <c r="L335"/>
  <c r="BQ333"/>
  <c r="K335"/>
  <c r="BT333"/>
  <c r="BK333"/>
  <c r="BH333"/>
  <c r="BE350"/>
  <c r="BV350" s="1"/>
  <c r="AZ350"/>
  <c r="BP350" s="1"/>
  <c r="BC334"/>
  <c r="BF334" s="1"/>
  <c r="BW334" s="1"/>
  <c r="AX334"/>
  <c r="BA334" s="1"/>
  <c r="BD348"/>
  <c r="BU348" s="1"/>
  <c r="AY348"/>
  <c r="BO348" s="1"/>
  <c r="AD349"/>
  <c r="AT348"/>
  <c r="AU350"/>
  <c r="BJ350" s="1"/>
  <c r="AE351"/>
  <c r="Z335"/>
  <c r="AG335" s="1"/>
  <c r="AS334"/>
  <c r="AV334" s="1"/>
  <c r="H336"/>
  <c r="I336"/>
  <c r="J335"/>
  <c r="Y336" s="1"/>
  <c r="E340"/>
  <c r="P340" s="1"/>
  <c r="F338"/>
  <c r="Q338" s="1"/>
  <c r="G337"/>
  <c r="AC504" l="1"/>
  <c r="AC505" s="1"/>
  <c r="AC506" s="1"/>
  <c r="AC507" s="1"/>
  <c r="AC508" s="1"/>
  <c r="AC509" s="1"/>
  <c r="AC510" s="1"/>
  <c r="AC511" s="1"/>
  <c r="AC512" s="1"/>
  <c r="AC513" s="1"/>
  <c r="AC514" s="1"/>
  <c r="AC515" s="1"/>
  <c r="AB504"/>
  <c r="M337"/>
  <c r="N338"/>
  <c r="CK10"/>
  <c r="CF11"/>
  <c r="BQ334"/>
  <c r="BK334"/>
  <c r="BT334"/>
  <c r="BH334"/>
  <c r="BN334"/>
  <c r="AZ351"/>
  <c r="BP351" s="1"/>
  <c r="BE351"/>
  <c r="BV351" s="1"/>
  <c r="BC335"/>
  <c r="BF335" s="1"/>
  <c r="BW335" s="1"/>
  <c r="AX335"/>
  <c r="BA335" s="1"/>
  <c r="BD349"/>
  <c r="BU349" s="1"/>
  <c r="AY349"/>
  <c r="BO349" s="1"/>
  <c r="AD350"/>
  <c r="AT349"/>
  <c r="BI349" s="1"/>
  <c r="AE352"/>
  <c r="AU351"/>
  <c r="BJ351" s="1"/>
  <c r="Z336"/>
  <c r="AS335"/>
  <c r="AV335" s="1"/>
  <c r="J336"/>
  <c r="I337"/>
  <c r="H337"/>
  <c r="L336"/>
  <c r="K336"/>
  <c r="E341"/>
  <c r="P341" s="1"/>
  <c r="F339"/>
  <c r="Q339" s="1"/>
  <c r="G338"/>
  <c r="AB505" l="1"/>
  <c r="AA504"/>
  <c r="J337"/>
  <c r="Y338" s="1"/>
  <c r="M338"/>
  <c r="N339"/>
  <c r="BP352"/>
  <c r="BQ335"/>
  <c r="BH335"/>
  <c r="BN335"/>
  <c r="BK335"/>
  <c r="BT335"/>
  <c r="BE352"/>
  <c r="BV352" s="1"/>
  <c r="AZ352"/>
  <c r="BC336"/>
  <c r="BF336" s="1"/>
  <c r="BW336" s="1"/>
  <c r="AX336"/>
  <c r="BA336" s="1"/>
  <c r="AY350"/>
  <c r="BO350" s="1"/>
  <c r="BD350"/>
  <c r="BU350" s="1"/>
  <c r="AD351"/>
  <c r="AT350"/>
  <c r="BI350" s="1"/>
  <c r="K337"/>
  <c r="Y337"/>
  <c r="AE353"/>
  <c r="AU352"/>
  <c r="BJ352" s="1"/>
  <c r="Z337"/>
  <c r="AS336"/>
  <c r="AV336" s="1"/>
  <c r="L337"/>
  <c r="H338"/>
  <c r="I338"/>
  <c r="E342"/>
  <c r="P342" s="1"/>
  <c r="F340"/>
  <c r="Q340" s="1"/>
  <c r="G339"/>
  <c r="AA505" l="1"/>
  <c r="AB506"/>
  <c r="M339"/>
  <c r="N340"/>
  <c r="K338"/>
  <c r="L338"/>
  <c r="BO351"/>
  <c r="J338"/>
  <c r="Y339" s="1"/>
  <c r="BH336"/>
  <c r="BT336"/>
  <c r="BN336"/>
  <c r="BK336"/>
  <c r="BQ336"/>
  <c r="BC337"/>
  <c r="BF337" s="1"/>
  <c r="BW337" s="1"/>
  <c r="AX337"/>
  <c r="BA337" s="1"/>
  <c r="BE353"/>
  <c r="BV353" s="1"/>
  <c r="AZ353"/>
  <c r="BP353" s="1"/>
  <c r="BD351"/>
  <c r="BU351" s="1"/>
  <c r="AY351"/>
  <c r="AD352"/>
  <c r="AT351"/>
  <c r="BI351" s="1"/>
  <c r="Z338"/>
  <c r="AS337"/>
  <c r="AV337" s="1"/>
  <c r="AE354"/>
  <c r="AU353"/>
  <c r="BJ353" s="1"/>
  <c r="I339"/>
  <c r="H339"/>
  <c r="L339"/>
  <c r="E343"/>
  <c r="P343" s="1"/>
  <c r="F341"/>
  <c r="Q341" s="1"/>
  <c r="G340"/>
  <c r="AA506" l="1"/>
  <c r="AB507"/>
  <c r="M340"/>
  <c r="N341"/>
  <c r="BO352"/>
  <c r="K339"/>
  <c r="BQ337"/>
  <c r="BK337"/>
  <c r="BH337"/>
  <c r="BT337"/>
  <c r="BN337"/>
  <c r="BC338"/>
  <c r="BF338" s="1"/>
  <c r="BW338" s="1"/>
  <c r="AX338"/>
  <c r="BA338" s="1"/>
  <c r="H340"/>
  <c r="BE354"/>
  <c r="BV354" s="1"/>
  <c r="AZ354"/>
  <c r="BP354" s="1"/>
  <c r="BD352"/>
  <c r="BU352" s="1"/>
  <c r="AY352"/>
  <c r="AD353"/>
  <c r="AT352"/>
  <c r="BI352" s="1"/>
  <c r="Z339"/>
  <c r="AS338"/>
  <c r="AV338" s="1"/>
  <c r="AE355"/>
  <c r="AU354"/>
  <c r="BJ354" s="1"/>
  <c r="J339"/>
  <c r="I340"/>
  <c r="J340" s="1"/>
  <c r="Y341" s="1"/>
  <c r="E344"/>
  <c r="P344" s="1"/>
  <c r="F342"/>
  <c r="Q342" s="1"/>
  <c r="G341"/>
  <c r="AA507" l="1"/>
  <c r="AB508"/>
  <c r="N342"/>
  <c r="M341"/>
  <c r="BO353"/>
  <c r="BN338"/>
  <c r="BQ338"/>
  <c r="BH338"/>
  <c r="BK338"/>
  <c r="BT338"/>
  <c r="BC339"/>
  <c r="BF339" s="1"/>
  <c r="BW339" s="1"/>
  <c r="AX339"/>
  <c r="BA339" s="1"/>
  <c r="AZ355"/>
  <c r="BP355" s="1"/>
  <c r="BE355"/>
  <c r="BV355" s="1"/>
  <c r="BD353"/>
  <c r="BU353" s="1"/>
  <c r="AY353"/>
  <c r="AD354"/>
  <c r="AT353"/>
  <c r="BI353" s="1"/>
  <c r="AE356"/>
  <c r="AU355"/>
  <c r="BJ355" s="1"/>
  <c r="K340"/>
  <c r="Y340"/>
  <c r="Z340"/>
  <c r="AS339"/>
  <c r="AV339" s="1"/>
  <c r="L340"/>
  <c r="L341" s="1"/>
  <c r="I341"/>
  <c r="H341"/>
  <c r="K341"/>
  <c r="E345"/>
  <c r="P345" s="1"/>
  <c r="F343"/>
  <c r="Q343" s="1"/>
  <c r="G342"/>
  <c r="AA508" l="1"/>
  <c r="AB509"/>
  <c r="M342"/>
  <c r="N343"/>
  <c r="J341"/>
  <c r="Y342" s="1"/>
  <c r="BT339"/>
  <c r="BN339"/>
  <c r="BQ339"/>
  <c r="BK339"/>
  <c r="BH339"/>
  <c r="BC340"/>
  <c r="BF340" s="1"/>
  <c r="BW340" s="1"/>
  <c r="AX340"/>
  <c r="BA340" s="1"/>
  <c r="BE356"/>
  <c r="BV356" s="1"/>
  <c r="AZ356"/>
  <c r="BP356" s="1"/>
  <c r="AY354"/>
  <c r="BO354" s="1"/>
  <c r="BD354"/>
  <c r="BU354" s="1"/>
  <c r="AD355"/>
  <c r="AT354"/>
  <c r="BI354" s="1"/>
  <c r="Z341"/>
  <c r="AS340"/>
  <c r="AV340" s="1"/>
  <c r="AE357"/>
  <c r="AU356"/>
  <c r="BJ356" s="1"/>
  <c r="H342"/>
  <c r="I342"/>
  <c r="L342"/>
  <c r="E346"/>
  <c r="P346" s="1"/>
  <c r="F344"/>
  <c r="Q344" s="1"/>
  <c r="G343"/>
  <c r="AA509" l="1"/>
  <c r="AB510"/>
  <c r="M343"/>
  <c r="N344"/>
  <c r="K342"/>
  <c r="BH340"/>
  <c r="BN340"/>
  <c r="BK340"/>
  <c r="BT340"/>
  <c r="BQ340"/>
  <c r="AX341"/>
  <c r="BA341" s="1"/>
  <c r="BC341"/>
  <c r="BF341" s="1"/>
  <c r="BW341" s="1"/>
  <c r="BE357"/>
  <c r="BV357" s="1"/>
  <c r="AZ357"/>
  <c r="BP357" s="1"/>
  <c r="BD355"/>
  <c r="BU355" s="1"/>
  <c r="AY355"/>
  <c r="BO355" s="1"/>
  <c r="AD356"/>
  <c r="AT355"/>
  <c r="BI355" s="1"/>
  <c r="Z342"/>
  <c r="AS341"/>
  <c r="AV341" s="1"/>
  <c r="AU357"/>
  <c r="BJ357" s="1"/>
  <c r="AE358"/>
  <c r="J342"/>
  <c r="Y343" s="1"/>
  <c r="I343"/>
  <c r="H343"/>
  <c r="E347"/>
  <c r="P347" s="1"/>
  <c r="F345"/>
  <c r="Q345" s="1"/>
  <c r="G344"/>
  <c r="AA510" l="1"/>
  <c r="AB511"/>
  <c r="M344"/>
  <c r="N345"/>
  <c r="BQ341"/>
  <c r="BK341"/>
  <c r="BH341"/>
  <c r="BN341"/>
  <c r="BT341"/>
  <c r="BC342"/>
  <c r="BF342" s="1"/>
  <c r="BW342" s="1"/>
  <c r="AX342"/>
  <c r="BA342" s="1"/>
  <c r="BD356"/>
  <c r="BU356" s="1"/>
  <c r="AY356"/>
  <c r="BO356" s="1"/>
  <c r="BE358"/>
  <c r="BV358" s="1"/>
  <c r="AZ358"/>
  <c r="BP358" s="1"/>
  <c r="K343"/>
  <c r="AD357"/>
  <c r="AT356"/>
  <c r="BI356" s="1"/>
  <c r="Z343"/>
  <c r="AS342"/>
  <c r="AV342" s="1"/>
  <c r="AE359"/>
  <c r="AI359" s="1"/>
  <c r="AU358"/>
  <c r="BJ358" s="1"/>
  <c r="L343"/>
  <c r="J343"/>
  <c r="I344"/>
  <c r="H344"/>
  <c r="E348"/>
  <c r="P348" s="1"/>
  <c r="F346"/>
  <c r="Q346" s="1"/>
  <c r="G345"/>
  <c r="AB512" l="1"/>
  <c r="AA511"/>
  <c r="M345"/>
  <c r="N346"/>
  <c r="BT342"/>
  <c r="BQ342"/>
  <c r="BK342"/>
  <c r="BH342"/>
  <c r="BN342"/>
  <c r="BC343"/>
  <c r="BF343" s="1"/>
  <c r="BW343" s="1"/>
  <c r="AX343"/>
  <c r="BA343" s="1"/>
  <c r="AZ359"/>
  <c r="BP359" s="1"/>
  <c r="BE359"/>
  <c r="BV359" s="1"/>
  <c r="BD357"/>
  <c r="BU357" s="1"/>
  <c r="AY357"/>
  <c r="BO357" s="1"/>
  <c r="AD358"/>
  <c r="AT357"/>
  <c r="BI357" s="1"/>
  <c r="Z344"/>
  <c r="AS343"/>
  <c r="AV343" s="1"/>
  <c r="K344"/>
  <c r="Y344"/>
  <c r="AU359"/>
  <c r="BJ359" s="1"/>
  <c r="AE360"/>
  <c r="I345"/>
  <c r="H345"/>
  <c r="J344"/>
  <c r="L344"/>
  <c r="E349"/>
  <c r="P349" s="1"/>
  <c r="F347"/>
  <c r="Q347" s="1"/>
  <c r="G346"/>
  <c r="AA512" l="1"/>
  <c r="AB513"/>
  <c r="M346"/>
  <c r="N347"/>
  <c r="M347" s="1"/>
  <c r="BV360"/>
  <c r="BT343"/>
  <c r="BN343"/>
  <c r="BQ343"/>
  <c r="BK343"/>
  <c r="BH343"/>
  <c r="BC344"/>
  <c r="BF344" s="1"/>
  <c r="BW344" s="1"/>
  <c r="AX344"/>
  <c r="BA344" s="1"/>
  <c r="BE360"/>
  <c r="AZ360"/>
  <c r="BP360" s="1"/>
  <c r="BD358"/>
  <c r="BU358" s="1"/>
  <c r="AY358"/>
  <c r="BO358" s="1"/>
  <c r="J345"/>
  <c r="Y346" s="1"/>
  <c r="AD359"/>
  <c r="AH359" s="1"/>
  <c r="AT358"/>
  <c r="BI358" s="1"/>
  <c r="K345"/>
  <c r="Y345"/>
  <c r="Z345"/>
  <c r="AS344"/>
  <c r="AV344" s="1"/>
  <c r="AE361"/>
  <c r="AU360"/>
  <c r="BJ360" s="1"/>
  <c r="L345"/>
  <c r="H346"/>
  <c r="I346"/>
  <c r="K346"/>
  <c r="E350"/>
  <c r="P350" s="1"/>
  <c r="F348"/>
  <c r="Q348" s="1"/>
  <c r="G347"/>
  <c r="AB514" l="1"/>
  <c r="AA513"/>
  <c r="O348"/>
  <c r="O349" s="1"/>
  <c r="O350" s="1"/>
  <c r="O351" s="1"/>
  <c r="O352" s="1"/>
  <c r="O353" s="1"/>
  <c r="O354" s="1"/>
  <c r="O355" s="1"/>
  <c r="O356" s="1"/>
  <c r="O357" s="1"/>
  <c r="O358" s="1"/>
  <c r="O359" s="1"/>
  <c r="N348"/>
  <c r="BT344"/>
  <c r="BN344"/>
  <c r="L346"/>
  <c r="BH344"/>
  <c r="BQ344"/>
  <c r="BK344"/>
  <c r="BE361"/>
  <c r="BV361" s="1"/>
  <c r="AZ361"/>
  <c r="BP361" s="1"/>
  <c r="AX345"/>
  <c r="BA345" s="1"/>
  <c r="BC345"/>
  <c r="BF345" s="1"/>
  <c r="BW345" s="1"/>
  <c r="BD359"/>
  <c r="BU359" s="1"/>
  <c r="AY359"/>
  <c r="BO359" s="1"/>
  <c r="AD360"/>
  <c r="AT359"/>
  <c r="BI359" s="1"/>
  <c r="AU361"/>
  <c r="BJ361" s="1"/>
  <c r="AE362"/>
  <c r="Z346"/>
  <c r="AS345"/>
  <c r="AV345" s="1"/>
  <c r="J346"/>
  <c r="I347"/>
  <c r="H347"/>
  <c r="E351"/>
  <c r="P351" s="1"/>
  <c r="F349"/>
  <c r="Q349" s="1"/>
  <c r="G348"/>
  <c r="AA514" l="1"/>
  <c r="AB515"/>
  <c r="AA515" s="1"/>
  <c r="M348"/>
  <c r="N349"/>
  <c r="BU360"/>
  <c r="BQ345"/>
  <c r="BN345"/>
  <c r="BT345"/>
  <c r="BK345"/>
  <c r="BH345"/>
  <c r="BE362"/>
  <c r="BV362" s="1"/>
  <c r="AZ362"/>
  <c r="BP362" s="1"/>
  <c r="BC346"/>
  <c r="BF346" s="1"/>
  <c r="BW346" s="1"/>
  <c r="AX346"/>
  <c r="BA346" s="1"/>
  <c r="BD360"/>
  <c r="AY360"/>
  <c r="BO360" s="1"/>
  <c r="AD361"/>
  <c r="AT360"/>
  <c r="BI360" s="1"/>
  <c r="K347"/>
  <c r="Y347"/>
  <c r="AE363"/>
  <c r="AU362"/>
  <c r="BJ362" s="1"/>
  <c r="Z347"/>
  <c r="AG347" s="1"/>
  <c r="AS346"/>
  <c r="AV346" s="1"/>
  <c r="L347"/>
  <c r="I348"/>
  <c r="H348"/>
  <c r="J347"/>
  <c r="E352"/>
  <c r="P352" s="1"/>
  <c r="F350"/>
  <c r="Q350" s="1"/>
  <c r="G349"/>
  <c r="AC516" l="1"/>
  <c r="AC517" s="1"/>
  <c r="AC518" s="1"/>
  <c r="AC519" s="1"/>
  <c r="AC520" s="1"/>
  <c r="AC521" s="1"/>
  <c r="AC522" s="1"/>
  <c r="AC523" s="1"/>
  <c r="AC524" s="1"/>
  <c r="AC525" s="1"/>
  <c r="AC526" s="1"/>
  <c r="AC527" s="1"/>
  <c r="AB516"/>
  <c r="M349"/>
  <c r="N350"/>
  <c r="BN346"/>
  <c r="BH346"/>
  <c r="BT346"/>
  <c r="BQ346"/>
  <c r="BK346"/>
  <c r="BC347"/>
  <c r="BF347" s="1"/>
  <c r="BW347" s="1"/>
  <c r="AX347"/>
  <c r="BA347" s="1"/>
  <c r="BE363"/>
  <c r="BV363" s="1"/>
  <c r="AZ363"/>
  <c r="BP363" s="1"/>
  <c r="BD361"/>
  <c r="BU361" s="1"/>
  <c r="AY361"/>
  <c r="BO361" s="1"/>
  <c r="AD362"/>
  <c r="AT361"/>
  <c r="BI361" s="1"/>
  <c r="K348"/>
  <c r="Y348"/>
  <c r="Z348"/>
  <c r="AS347"/>
  <c r="AV347" s="1"/>
  <c r="AE364"/>
  <c r="AU363"/>
  <c r="BJ363" s="1"/>
  <c r="J348"/>
  <c r="L348"/>
  <c r="H349"/>
  <c r="I349"/>
  <c r="E353"/>
  <c r="P353" s="1"/>
  <c r="F351"/>
  <c r="Q351" s="1"/>
  <c r="G350"/>
  <c r="AA516" l="1"/>
  <c r="AB517"/>
  <c r="N351"/>
  <c r="M350"/>
  <c r="BO362"/>
  <c r="BQ347"/>
  <c r="BK347"/>
  <c r="BH347"/>
  <c r="BT347"/>
  <c r="BN347"/>
  <c r="BE364"/>
  <c r="BV364" s="1"/>
  <c r="AZ364"/>
  <c r="BP364" s="1"/>
  <c r="BC348"/>
  <c r="BF348" s="1"/>
  <c r="BW348" s="1"/>
  <c r="AX348"/>
  <c r="BA348" s="1"/>
  <c r="AY362"/>
  <c r="BD362"/>
  <c r="BU362" s="1"/>
  <c r="AD363"/>
  <c r="AT362"/>
  <c r="BI362" s="1"/>
  <c r="AE365"/>
  <c r="AU364"/>
  <c r="BJ364" s="1"/>
  <c r="K349"/>
  <c r="Y349"/>
  <c r="Z349"/>
  <c r="AS348"/>
  <c r="AV348" s="1"/>
  <c r="L349"/>
  <c r="H350"/>
  <c r="J349"/>
  <c r="I350"/>
  <c r="E354"/>
  <c r="P354" s="1"/>
  <c r="F352"/>
  <c r="Q352" s="1"/>
  <c r="G351"/>
  <c r="AA517" l="1"/>
  <c r="AB518"/>
  <c r="M351"/>
  <c r="N352"/>
  <c r="BK348"/>
  <c r="BQ348"/>
  <c r="BH348"/>
  <c r="BT348"/>
  <c r="BN348"/>
  <c r="AX349"/>
  <c r="BA349" s="1"/>
  <c r="BC349"/>
  <c r="BF349" s="1"/>
  <c r="BW349" s="1"/>
  <c r="BE365"/>
  <c r="BV365" s="1"/>
  <c r="AZ365"/>
  <c r="BP365" s="1"/>
  <c r="BD363"/>
  <c r="BU363" s="1"/>
  <c r="AY363"/>
  <c r="BO363" s="1"/>
  <c r="AD364"/>
  <c r="AT363"/>
  <c r="BI363" s="1"/>
  <c r="K350"/>
  <c r="Y350"/>
  <c r="Z350"/>
  <c r="AS349"/>
  <c r="AV349" s="1"/>
  <c r="AE366"/>
  <c r="AU365"/>
  <c r="BJ365" s="1"/>
  <c r="J350"/>
  <c r="L350"/>
  <c r="H351"/>
  <c r="I351"/>
  <c r="E355"/>
  <c r="P355" s="1"/>
  <c r="F353"/>
  <c r="Q353" s="1"/>
  <c r="G352"/>
  <c r="AA518" l="1"/>
  <c r="AB519"/>
  <c r="N353"/>
  <c r="M352"/>
  <c r="BN349"/>
  <c r="BT349"/>
  <c r="BK349"/>
  <c r="BQ349"/>
  <c r="BH349"/>
  <c r="BE366"/>
  <c r="BV366" s="1"/>
  <c r="AZ366"/>
  <c r="BP366" s="1"/>
  <c r="BC350"/>
  <c r="BF350" s="1"/>
  <c r="BW350" s="1"/>
  <c r="AX350"/>
  <c r="BA350" s="1"/>
  <c r="BD364"/>
  <c r="BU364" s="1"/>
  <c r="AY364"/>
  <c r="BO364" s="1"/>
  <c r="AD365"/>
  <c r="AT364"/>
  <c r="BI364" s="1"/>
  <c r="K351"/>
  <c r="Y351"/>
  <c r="Z351"/>
  <c r="AS350"/>
  <c r="AV350" s="1"/>
  <c r="J351"/>
  <c r="Y352" s="1"/>
  <c r="AE367"/>
  <c r="AU366"/>
  <c r="BJ366" s="1"/>
  <c r="L351"/>
  <c r="H352"/>
  <c r="I352"/>
  <c r="E356"/>
  <c r="P356" s="1"/>
  <c r="F354"/>
  <c r="Q354" s="1"/>
  <c r="G353"/>
  <c r="AA519" l="1"/>
  <c r="AB520"/>
  <c r="M353"/>
  <c r="N354"/>
  <c r="BU365"/>
  <c r="BN350"/>
  <c r="BT350"/>
  <c r="BH350"/>
  <c r="BK350"/>
  <c r="BQ350"/>
  <c r="AZ367"/>
  <c r="BP367" s="1"/>
  <c r="BE367"/>
  <c r="BV367" s="1"/>
  <c r="BC351"/>
  <c r="BF351" s="1"/>
  <c r="BW351" s="1"/>
  <c r="AX351"/>
  <c r="BA351" s="1"/>
  <c r="BD365"/>
  <c r="AY365"/>
  <c r="BO365" s="1"/>
  <c r="AD366"/>
  <c r="AT365"/>
  <c r="BI365" s="1"/>
  <c r="AE368"/>
  <c r="AU367"/>
  <c r="BJ367" s="1"/>
  <c r="Z352"/>
  <c r="AS351"/>
  <c r="AV351" s="1"/>
  <c r="L352"/>
  <c r="K352"/>
  <c r="H353"/>
  <c r="J352"/>
  <c r="I353"/>
  <c r="E357"/>
  <c r="P357" s="1"/>
  <c r="F355"/>
  <c r="Q355" s="1"/>
  <c r="G354"/>
  <c r="AA520" l="1"/>
  <c r="AB521"/>
  <c r="M354"/>
  <c r="N355"/>
  <c r="BN351"/>
  <c r="BQ351"/>
  <c r="BT351"/>
  <c r="BH351"/>
  <c r="BK351"/>
  <c r="BC352"/>
  <c r="BF352" s="1"/>
  <c r="BW352" s="1"/>
  <c r="AX352"/>
  <c r="BA352" s="1"/>
  <c r="AY366"/>
  <c r="BO366" s="1"/>
  <c r="BD366"/>
  <c r="BU366" s="1"/>
  <c r="BE368"/>
  <c r="BV368" s="1"/>
  <c r="AZ368"/>
  <c r="BP368" s="1"/>
  <c r="AD367"/>
  <c r="AT366"/>
  <c r="BI366" s="1"/>
  <c r="AU368"/>
  <c r="BJ368" s="1"/>
  <c r="AE369"/>
  <c r="Z353"/>
  <c r="AS352"/>
  <c r="AV352" s="1"/>
  <c r="K353"/>
  <c r="Y353"/>
  <c r="J353"/>
  <c r="L353"/>
  <c r="H354"/>
  <c r="I354"/>
  <c r="E358"/>
  <c r="P358" s="1"/>
  <c r="F356"/>
  <c r="Q356" s="1"/>
  <c r="G355"/>
  <c r="AB522" l="1"/>
  <c r="AA521"/>
  <c r="N356"/>
  <c r="M355"/>
  <c r="BQ352"/>
  <c r="BN352"/>
  <c r="BK352"/>
  <c r="BT352"/>
  <c r="BH352"/>
  <c r="BE369"/>
  <c r="BV369" s="1"/>
  <c r="AZ369"/>
  <c r="BP369" s="1"/>
  <c r="BC353"/>
  <c r="BF353" s="1"/>
  <c r="BW353" s="1"/>
  <c r="AX353"/>
  <c r="BA353" s="1"/>
  <c r="BD367"/>
  <c r="BU367" s="1"/>
  <c r="AY367"/>
  <c r="BO367" s="1"/>
  <c r="L354"/>
  <c r="AD368"/>
  <c r="AT367"/>
  <c r="BI367" s="1"/>
  <c r="AU369"/>
  <c r="BJ369" s="1"/>
  <c r="AE370"/>
  <c r="K354"/>
  <c r="Y354"/>
  <c r="Z354"/>
  <c r="AS353"/>
  <c r="AV353" s="1"/>
  <c r="J354"/>
  <c r="Y355" s="1"/>
  <c r="H355"/>
  <c r="I355"/>
  <c r="F357"/>
  <c r="Q357" s="1"/>
  <c r="G356"/>
  <c r="E359"/>
  <c r="P359" s="1"/>
  <c r="AA522" l="1"/>
  <c r="AB523"/>
  <c r="N357"/>
  <c r="M356"/>
  <c r="BN353"/>
  <c r="BH353"/>
  <c r="BK353"/>
  <c r="BQ353"/>
  <c r="BT353"/>
  <c r="BC354"/>
  <c r="BF354" s="1"/>
  <c r="BW354" s="1"/>
  <c r="AX354"/>
  <c r="BA354" s="1"/>
  <c r="K355"/>
  <c r="BE370"/>
  <c r="BV370" s="1"/>
  <c r="AZ370"/>
  <c r="BP370" s="1"/>
  <c r="BD368"/>
  <c r="BU368" s="1"/>
  <c r="AY368"/>
  <c r="BO368" s="1"/>
  <c r="AD369"/>
  <c r="AT368"/>
  <c r="BI368" s="1"/>
  <c r="AE371"/>
  <c r="AI371" s="1"/>
  <c r="AU370"/>
  <c r="BJ370" s="1"/>
  <c r="Z355"/>
  <c r="AS354"/>
  <c r="AV354" s="1"/>
  <c r="L355"/>
  <c r="H356"/>
  <c r="I356"/>
  <c r="J355"/>
  <c r="E360"/>
  <c r="P360" s="1"/>
  <c r="F358"/>
  <c r="Q358" s="1"/>
  <c r="G357"/>
  <c r="AA523" l="1"/>
  <c r="AB524"/>
  <c r="M357"/>
  <c r="N358"/>
  <c r="BT354"/>
  <c r="BN354"/>
  <c r="BH354"/>
  <c r="BK354"/>
  <c r="I357"/>
  <c r="BQ354"/>
  <c r="AZ371"/>
  <c r="BP371" s="1"/>
  <c r="BE371"/>
  <c r="BV371" s="1"/>
  <c r="BC355"/>
  <c r="BF355" s="1"/>
  <c r="BW355" s="1"/>
  <c r="AX355"/>
  <c r="BA355" s="1"/>
  <c r="BD369"/>
  <c r="BU369" s="1"/>
  <c r="AY369"/>
  <c r="BO369" s="1"/>
  <c r="AT369"/>
  <c r="BI369" s="1"/>
  <c r="AD370"/>
  <c r="AU371"/>
  <c r="BJ371" s="1"/>
  <c r="AE372"/>
  <c r="Z356"/>
  <c r="AS355"/>
  <c r="AV355" s="1"/>
  <c r="K356"/>
  <c r="Y356"/>
  <c r="J356"/>
  <c r="H357"/>
  <c r="L356"/>
  <c r="E361"/>
  <c r="P361" s="1"/>
  <c r="F359"/>
  <c r="Q359" s="1"/>
  <c r="G358"/>
  <c r="AB525" l="1"/>
  <c r="AA524"/>
  <c r="M358"/>
  <c r="N359"/>
  <c r="M359" s="1"/>
  <c r="BN355"/>
  <c r="J357"/>
  <c r="Y358" s="1"/>
  <c r="I358"/>
  <c r="BT355"/>
  <c r="BQ355"/>
  <c r="BH355"/>
  <c r="BK355"/>
  <c r="BE372"/>
  <c r="BV372" s="1"/>
  <c r="AZ372"/>
  <c r="BP372" s="1"/>
  <c r="BC356"/>
  <c r="BF356" s="1"/>
  <c r="BW356" s="1"/>
  <c r="AX356"/>
  <c r="BA356" s="1"/>
  <c r="AY370"/>
  <c r="BO370" s="1"/>
  <c r="BD370"/>
  <c r="BU370" s="1"/>
  <c r="AD371"/>
  <c r="AH371" s="1"/>
  <c r="AT370"/>
  <c r="BI370" s="1"/>
  <c r="AE373"/>
  <c r="AU372"/>
  <c r="BJ372" s="1"/>
  <c r="K357"/>
  <c r="Y357"/>
  <c r="Z357"/>
  <c r="AS356"/>
  <c r="AV356" s="1"/>
  <c r="L357"/>
  <c r="L358" s="1"/>
  <c r="H358"/>
  <c r="E362"/>
  <c r="P362" s="1"/>
  <c r="F360"/>
  <c r="Q360" s="1"/>
  <c r="G359"/>
  <c r="I359" s="1"/>
  <c r="AA525" l="1"/>
  <c r="AB526"/>
  <c r="N360"/>
  <c r="O360"/>
  <c r="O361" s="1"/>
  <c r="O362" s="1"/>
  <c r="O363" s="1"/>
  <c r="O364" s="1"/>
  <c r="O365" s="1"/>
  <c r="O366" s="1"/>
  <c r="O367" s="1"/>
  <c r="O368" s="1"/>
  <c r="O369" s="1"/>
  <c r="O370" s="1"/>
  <c r="O371" s="1"/>
  <c r="BK356"/>
  <c r="K358"/>
  <c r="BN356"/>
  <c r="BH356"/>
  <c r="BT356"/>
  <c r="BQ356"/>
  <c r="AX357"/>
  <c r="BA357" s="1"/>
  <c r="BC357"/>
  <c r="BF357" s="1"/>
  <c r="BW357" s="1"/>
  <c r="BE373"/>
  <c r="BV373" s="1"/>
  <c r="AZ373"/>
  <c r="BP373" s="1"/>
  <c r="BD371"/>
  <c r="BU371" s="1"/>
  <c r="AY371"/>
  <c r="BO371" s="1"/>
  <c r="H359"/>
  <c r="AD372"/>
  <c r="AT371"/>
  <c r="BI371" s="1"/>
  <c r="Z358"/>
  <c r="AS357"/>
  <c r="AV357" s="1"/>
  <c r="AE374"/>
  <c r="AU373"/>
  <c r="BJ373" s="1"/>
  <c r="J358"/>
  <c r="J359"/>
  <c r="Y360" s="1"/>
  <c r="E363"/>
  <c r="P363" s="1"/>
  <c r="F361"/>
  <c r="Q361" s="1"/>
  <c r="G360"/>
  <c r="I360" s="1"/>
  <c r="AA526" l="1"/>
  <c r="AB527"/>
  <c r="AA527" s="1"/>
  <c r="M360"/>
  <c r="N361"/>
  <c r="BQ357"/>
  <c r="BN357"/>
  <c r="BK357"/>
  <c r="BH357"/>
  <c r="BT357"/>
  <c r="BC358"/>
  <c r="BF358" s="1"/>
  <c r="BW358" s="1"/>
  <c r="AX358"/>
  <c r="BA358" s="1"/>
  <c r="BE374"/>
  <c r="BV374" s="1"/>
  <c r="AZ374"/>
  <c r="BP374" s="1"/>
  <c r="BD372"/>
  <c r="BU372" s="1"/>
  <c r="AY372"/>
  <c r="BO372" s="1"/>
  <c r="AD373"/>
  <c r="AT372"/>
  <c r="BI372" s="1"/>
  <c r="K359"/>
  <c r="Y359"/>
  <c r="Z359"/>
  <c r="AG359" s="1"/>
  <c r="AS358"/>
  <c r="AV358" s="1"/>
  <c r="AE375"/>
  <c r="AU374"/>
  <c r="BJ374" s="1"/>
  <c r="L359"/>
  <c r="L360" s="1"/>
  <c r="H360"/>
  <c r="K360"/>
  <c r="E364"/>
  <c r="P364" s="1"/>
  <c r="F362"/>
  <c r="Q362" s="1"/>
  <c r="G361"/>
  <c r="I361" s="1"/>
  <c r="AC528" l="1"/>
  <c r="AC529" s="1"/>
  <c r="AC530" s="1"/>
  <c r="AC531" s="1"/>
  <c r="AC532" s="1"/>
  <c r="AC533" s="1"/>
  <c r="AC534" s="1"/>
  <c r="AC535" s="1"/>
  <c r="AC536" s="1"/>
  <c r="AC537" s="1"/>
  <c r="AC538" s="1"/>
  <c r="AC539" s="1"/>
  <c r="AB528"/>
  <c r="N362"/>
  <c r="M361"/>
  <c r="BQ358"/>
  <c r="BT358"/>
  <c r="BN358"/>
  <c r="BK358"/>
  <c r="BH358"/>
  <c r="AZ375"/>
  <c r="BP375" s="1"/>
  <c r="BE375"/>
  <c r="BV375" s="1"/>
  <c r="BC359"/>
  <c r="BF359" s="1"/>
  <c r="BW359" s="1"/>
  <c r="AX359"/>
  <c r="BA359" s="1"/>
  <c r="BD373"/>
  <c r="BU373" s="1"/>
  <c r="AY373"/>
  <c r="BO373" s="1"/>
  <c r="H361"/>
  <c r="AD374"/>
  <c r="AT373"/>
  <c r="BI373" s="1"/>
  <c r="AU375"/>
  <c r="BJ375" s="1"/>
  <c r="AE376"/>
  <c r="Z360"/>
  <c r="AS359"/>
  <c r="AV359" s="1"/>
  <c r="J360"/>
  <c r="J361"/>
  <c r="Y362" s="1"/>
  <c r="E365"/>
  <c r="P365" s="1"/>
  <c r="F363"/>
  <c r="Q363" s="1"/>
  <c r="G362"/>
  <c r="I362" s="1"/>
  <c r="AA528" l="1"/>
  <c r="AB529"/>
  <c r="M362"/>
  <c r="N363"/>
  <c r="BQ359"/>
  <c r="BH359"/>
  <c r="BN359"/>
  <c r="BT359"/>
  <c r="BK359"/>
  <c r="BE376"/>
  <c r="BV376" s="1"/>
  <c r="AZ376"/>
  <c r="BP376" s="1"/>
  <c r="BC360"/>
  <c r="BF360" s="1"/>
  <c r="BW360" s="1"/>
  <c r="AX360"/>
  <c r="BA360" s="1"/>
  <c r="BD374"/>
  <c r="BU374" s="1"/>
  <c r="AY374"/>
  <c r="BO374" s="1"/>
  <c r="AD375"/>
  <c r="AT374"/>
  <c r="BI374" s="1"/>
  <c r="AE377"/>
  <c r="AU376"/>
  <c r="BJ376" s="1"/>
  <c r="Z361"/>
  <c r="AS360"/>
  <c r="AV360" s="1"/>
  <c r="K361"/>
  <c r="Y361"/>
  <c r="L361"/>
  <c r="L362" s="1"/>
  <c r="H362"/>
  <c r="K362"/>
  <c r="E366"/>
  <c r="P366" s="1"/>
  <c r="F364"/>
  <c r="Q364" s="1"/>
  <c r="G363"/>
  <c r="I363" s="1"/>
  <c r="AB530" l="1"/>
  <c r="AA529"/>
  <c r="N364"/>
  <c r="M363"/>
  <c r="BK360"/>
  <c r="BH360"/>
  <c r="BT360"/>
  <c r="BN360"/>
  <c r="BQ360"/>
  <c r="BE377"/>
  <c r="BV377" s="1"/>
  <c r="AZ377"/>
  <c r="BP377" s="1"/>
  <c r="AX361"/>
  <c r="BA361" s="1"/>
  <c r="BC361"/>
  <c r="BF361" s="1"/>
  <c r="BW361" s="1"/>
  <c r="BD375"/>
  <c r="BU375" s="1"/>
  <c r="AY375"/>
  <c r="BO375" s="1"/>
  <c r="H363"/>
  <c r="AD376"/>
  <c r="AT375"/>
  <c r="BI375" s="1"/>
  <c r="AE378"/>
  <c r="AU377"/>
  <c r="BJ377" s="1"/>
  <c r="Z362"/>
  <c r="AS361"/>
  <c r="AV361" s="1"/>
  <c r="J362"/>
  <c r="J363"/>
  <c r="Y364" s="1"/>
  <c r="E367"/>
  <c r="P367" s="1"/>
  <c r="F365"/>
  <c r="Q365" s="1"/>
  <c r="G364"/>
  <c r="I364" s="1"/>
  <c r="AA530" l="1"/>
  <c r="AB531"/>
  <c r="M364"/>
  <c r="N365"/>
  <c r="BV378"/>
  <c r="BO376"/>
  <c r="BN361"/>
  <c r="BQ361"/>
  <c r="BK361"/>
  <c r="BH361"/>
  <c r="BT361"/>
  <c r="BE378"/>
  <c r="AZ378"/>
  <c r="BP378" s="1"/>
  <c r="BC362"/>
  <c r="BF362" s="1"/>
  <c r="BW362" s="1"/>
  <c r="AX362"/>
  <c r="BA362" s="1"/>
  <c r="BD376"/>
  <c r="BU376" s="1"/>
  <c r="AY376"/>
  <c r="AD377"/>
  <c r="AT376"/>
  <c r="BI376" s="1"/>
  <c r="K363"/>
  <c r="Y363"/>
  <c r="AU378"/>
  <c r="BJ378" s="1"/>
  <c r="AE379"/>
  <c r="Z363"/>
  <c r="AS362"/>
  <c r="AV362" s="1"/>
  <c r="L363"/>
  <c r="L364" s="1"/>
  <c r="H364"/>
  <c r="K364"/>
  <c r="E368"/>
  <c r="P368" s="1"/>
  <c r="F366"/>
  <c r="Q366" s="1"/>
  <c r="G365"/>
  <c r="I365" s="1"/>
  <c r="AA531" l="1"/>
  <c r="AB532"/>
  <c r="M365"/>
  <c r="N366"/>
  <c r="BP379"/>
  <c r="BN362"/>
  <c r="BH362"/>
  <c r="BT362"/>
  <c r="BQ362"/>
  <c r="BK362"/>
  <c r="BC363"/>
  <c r="BF363" s="1"/>
  <c r="BW363" s="1"/>
  <c r="AX363"/>
  <c r="BA363" s="1"/>
  <c r="BD377"/>
  <c r="BU377" s="1"/>
  <c r="AY377"/>
  <c r="BO377" s="1"/>
  <c r="BE379"/>
  <c r="BV379" s="1"/>
  <c r="AZ379"/>
  <c r="H365"/>
  <c r="AD378"/>
  <c r="AT377"/>
  <c r="BI377" s="1"/>
  <c r="Z364"/>
  <c r="AS363"/>
  <c r="AV363" s="1"/>
  <c r="AE380"/>
  <c r="AU379"/>
  <c r="BJ379" s="1"/>
  <c r="J364"/>
  <c r="J365"/>
  <c r="Y366" s="1"/>
  <c r="E369"/>
  <c r="P369" s="1"/>
  <c r="F367"/>
  <c r="Q367" s="1"/>
  <c r="G366"/>
  <c r="I366" s="1"/>
  <c r="AB533" l="1"/>
  <c r="AA532"/>
  <c r="N367"/>
  <c r="M366"/>
  <c r="BH363"/>
  <c r="BK363"/>
  <c r="BN363"/>
  <c r="BT363"/>
  <c r="BQ363"/>
  <c r="BC364"/>
  <c r="BF364" s="1"/>
  <c r="BW364" s="1"/>
  <c r="AX364"/>
  <c r="BA364" s="1"/>
  <c r="BE380"/>
  <c r="BV380" s="1"/>
  <c r="AZ380"/>
  <c r="BP380" s="1"/>
  <c r="AY378"/>
  <c r="BO378" s="1"/>
  <c r="BD378"/>
  <c r="BU378" s="1"/>
  <c r="AD379"/>
  <c r="AT378"/>
  <c r="BI378" s="1"/>
  <c r="K365"/>
  <c r="Y365"/>
  <c r="Z365"/>
  <c r="AS364"/>
  <c r="AV364" s="1"/>
  <c r="AE381"/>
  <c r="AU380"/>
  <c r="BJ380" s="1"/>
  <c r="L365"/>
  <c r="L366" s="1"/>
  <c r="H366"/>
  <c r="K366"/>
  <c r="E370"/>
  <c r="P370" s="1"/>
  <c r="F368"/>
  <c r="Q368" s="1"/>
  <c r="G367"/>
  <c r="I367" s="1"/>
  <c r="AA533" l="1"/>
  <c r="AB534"/>
  <c r="N368"/>
  <c r="M367"/>
  <c r="BI379"/>
  <c r="BQ364"/>
  <c r="BN364"/>
  <c r="BH364"/>
  <c r="BT364"/>
  <c r="BK364"/>
  <c r="BE381"/>
  <c r="BV381" s="1"/>
  <c r="AZ381"/>
  <c r="BP381" s="1"/>
  <c r="AX365"/>
  <c r="BA365" s="1"/>
  <c r="BC365"/>
  <c r="BF365" s="1"/>
  <c r="BW365" s="1"/>
  <c r="BD379"/>
  <c r="BU379" s="1"/>
  <c r="AY379"/>
  <c r="BO379" s="1"/>
  <c r="H367"/>
  <c r="AD380"/>
  <c r="AT379"/>
  <c r="Z366"/>
  <c r="AS365"/>
  <c r="AV365" s="1"/>
  <c r="AE382"/>
  <c r="AU381"/>
  <c r="BJ381" s="1"/>
  <c r="J366"/>
  <c r="J367"/>
  <c r="Y368" s="1"/>
  <c r="E371"/>
  <c r="P371" s="1"/>
  <c r="F369"/>
  <c r="Q369" s="1"/>
  <c r="G368"/>
  <c r="I368" s="1"/>
  <c r="AA534" l="1"/>
  <c r="AB535"/>
  <c r="M368"/>
  <c r="N369"/>
  <c r="BT365"/>
  <c r="BQ365"/>
  <c r="BN365"/>
  <c r="BK365"/>
  <c r="BH365"/>
  <c r="BC366"/>
  <c r="BF366" s="1"/>
  <c r="BW366" s="1"/>
  <c r="AX366"/>
  <c r="BA366" s="1"/>
  <c r="BE382"/>
  <c r="BV382" s="1"/>
  <c r="AZ382"/>
  <c r="BP382" s="1"/>
  <c r="BD380"/>
  <c r="BU380" s="1"/>
  <c r="AY380"/>
  <c r="BO380" s="1"/>
  <c r="AD381"/>
  <c r="AT380"/>
  <c r="BI380" s="1"/>
  <c r="Z367"/>
  <c r="AS366"/>
  <c r="AV366" s="1"/>
  <c r="AU382"/>
  <c r="BJ382" s="1"/>
  <c r="AE383"/>
  <c r="AI383" s="1"/>
  <c r="K367"/>
  <c r="Y367"/>
  <c r="L367"/>
  <c r="L368" s="1"/>
  <c r="H368"/>
  <c r="K368"/>
  <c r="E372"/>
  <c r="P372" s="1"/>
  <c r="F370"/>
  <c r="Q370" s="1"/>
  <c r="G369"/>
  <c r="I369" s="1"/>
  <c r="AA535" l="1"/>
  <c r="AB536"/>
  <c r="M369"/>
  <c r="N370"/>
  <c r="BH366"/>
  <c r="BQ366"/>
  <c r="BT366"/>
  <c r="BN366"/>
  <c r="BK366"/>
  <c r="BC367"/>
  <c r="BF367" s="1"/>
  <c r="BW367" s="1"/>
  <c r="AX367"/>
  <c r="BA367" s="1"/>
  <c r="BD381"/>
  <c r="BU381" s="1"/>
  <c r="AY381"/>
  <c r="BO381" s="1"/>
  <c r="AZ383"/>
  <c r="BP383" s="1"/>
  <c r="BE383"/>
  <c r="BV383" s="1"/>
  <c r="H369"/>
  <c r="AD382"/>
  <c r="AT381"/>
  <c r="BI381" s="1"/>
  <c r="Z368"/>
  <c r="AS367"/>
  <c r="AV367" s="1"/>
  <c r="AE384"/>
  <c r="AU383"/>
  <c r="BJ383" s="1"/>
  <c r="J368"/>
  <c r="J369"/>
  <c r="Y370" s="1"/>
  <c r="E373"/>
  <c r="P373" s="1"/>
  <c r="F371"/>
  <c r="Q371" s="1"/>
  <c r="G370"/>
  <c r="I370" s="1"/>
  <c r="AA536" l="1"/>
  <c r="AB537"/>
  <c r="N371"/>
  <c r="M371" s="1"/>
  <c r="M370"/>
  <c r="BT367"/>
  <c r="BK367"/>
  <c r="BH367"/>
  <c r="BQ367"/>
  <c r="BN367"/>
  <c r="BC368"/>
  <c r="BF368" s="1"/>
  <c r="BW368" s="1"/>
  <c r="AX368"/>
  <c r="BA368" s="1"/>
  <c r="BE384"/>
  <c r="BV384" s="1"/>
  <c r="AZ384"/>
  <c r="BP384" s="1"/>
  <c r="AY382"/>
  <c r="BO382" s="1"/>
  <c r="BD382"/>
  <c r="BU382" s="1"/>
  <c r="AD383"/>
  <c r="AH383" s="1"/>
  <c r="AT382"/>
  <c r="BI382" s="1"/>
  <c r="K369"/>
  <c r="Y369"/>
  <c r="Z369"/>
  <c r="AS368"/>
  <c r="AV368" s="1"/>
  <c r="AE385"/>
  <c r="AU384"/>
  <c r="BJ384" s="1"/>
  <c r="L369"/>
  <c r="L370" s="1"/>
  <c r="H370"/>
  <c r="K370"/>
  <c r="E374"/>
  <c r="P374" s="1"/>
  <c r="F372"/>
  <c r="Q372" s="1"/>
  <c r="G371"/>
  <c r="I371" s="1"/>
  <c r="AA537" l="1"/>
  <c r="AB538"/>
  <c r="O372"/>
  <c r="O373" s="1"/>
  <c r="O374" s="1"/>
  <c r="O375" s="1"/>
  <c r="O376" s="1"/>
  <c r="O377" s="1"/>
  <c r="O378" s="1"/>
  <c r="O379" s="1"/>
  <c r="O380" s="1"/>
  <c r="O381" s="1"/>
  <c r="O382" s="1"/>
  <c r="O383" s="1"/>
  <c r="N372"/>
  <c r="BU383"/>
  <c r="BN368"/>
  <c r="BQ368"/>
  <c r="BT368"/>
  <c r="BK368"/>
  <c r="BH368"/>
  <c r="BE385"/>
  <c r="BV385" s="1"/>
  <c r="AZ385"/>
  <c r="BP385" s="1"/>
  <c r="BC369"/>
  <c r="BF369" s="1"/>
  <c r="BW369" s="1"/>
  <c r="AX369"/>
  <c r="BA369" s="1"/>
  <c r="BD383"/>
  <c r="AY383"/>
  <c r="BO383" s="1"/>
  <c r="H371"/>
  <c r="J371" s="1"/>
  <c r="Y372" s="1"/>
  <c r="AD384"/>
  <c r="AT383"/>
  <c r="BI383" s="1"/>
  <c r="AE386"/>
  <c r="AU385"/>
  <c r="BJ385" s="1"/>
  <c r="Z370"/>
  <c r="AS369"/>
  <c r="AV369" s="1"/>
  <c r="J370"/>
  <c r="E375"/>
  <c r="P375" s="1"/>
  <c r="F373"/>
  <c r="Q373" s="1"/>
  <c r="G372"/>
  <c r="I372" s="1"/>
  <c r="AA538" l="1"/>
  <c r="AB539"/>
  <c r="AA539" s="1"/>
  <c r="M372"/>
  <c r="N373"/>
  <c r="BH369"/>
  <c r="BQ369"/>
  <c r="BT369"/>
  <c r="BN369"/>
  <c r="BK369"/>
  <c r="BE386"/>
  <c r="BV386" s="1"/>
  <c r="AZ386"/>
  <c r="BP386" s="1"/>
  <c r="BC370"/>
  <c r="BF370" s="1"/>
  <c r="BW370" s="1"/>
  <c r="AX370"/>
  <c r="BA370" s="1"/>
  <c r="BD384"/>
  <c r="BU384" s="1"/>
  <c r="AY384"/>
  <c r="BO384" s="1"/>
  <c r="AD385"/>
  <c r="AT384"/>
  <c r="BI384" s="1"/>
  <c r="K371"/>
  <c r="Y371"/>
  <c r="Z371"/>
  <c r="AG371" s="1"/>
  <c r="AS370"/>
  <c r="AV370" s="1"/>
  <c r="AU386"/>
  <c r="BJ386" s="1"/>
  <c r="AE387"/>
  <c r="L371"/>
  <c r="L372" s="1"/>
  <c r="H372"/>
  <c r="K372"/>
  <c r="E376"/>
  <c r="P376" s="1"/>
  <c r="F374"/>
  <c r="Q374" s="1"/>
  <c r="G373"/>
  <c r="I373" s="1"/>
  <c r="AC540" l="1"/>
  <c r="AC541" s="1"/>
  <c r="AC542" s="1"/>
  <c r="AC543" s="1"/>
  <c r="AC544" s="1"/>
  <c r="AC545" s="1"/>
  <c r="AC546" s="1"/>
  <c r="AC547" s="1"/>
  <c r="AC548" s="1"/>
  <c r="AC549" s="1"/>
  <c r="AC550" s="1"/>
  <c r="AC551" s="1"/>
  <c r="AB540"/>
  <c r="M373"/>
  <c r="N374"/>
  <c r="BN370"/>
  <c r="BK370"/>
  <c r="BH370"/>
  <c r="BQ370"/>
  <c r="BT370"/>
  <c r="AZ387"/>
  <c r="BP387" s="1"/>
  <c r="BE387"/>
  <c r="BV387" s="1"/>
  <c r="BC371"/>
  <c r="BF371" s="1"/>
  <c r="BW371" s="1"/>
  <c r="AX371"/>
  <c r="BA371" s="1"/>
  <c r="BD385"/>
  <c r="BU385" s="1"/>
  <c r="AY385"/>
  <c r="BO385" s="1"/>
  <c r="H373"/>
  <c r="J373" s="1"/>
  <c r="Y374" s="1"/>
  <c r="AD386"/>
  <c r="AT385"/>
  <c r="BI385" s="1"/>
  <c r="AE388"/>
  <c r="AU387"/>
  <c r="BJ387" s="1"/>
  <c r="Z372"/>
  <c r="AS371"/>
  <c r="AV371" s="1"/>
  <c r="J372"/>
  <c r="E377"/>
  <c r="P377" s="1"/>
  <c r="F375"/>
  <c r="Q375" s="1"/>
  <c r="G374"/>
  <c r="I374" s="1"/>
  <c r="AB541" l="1"/>
  <c r="AA540"/>
  <c r="M374"/>
  <c r="N375"/>
  <c r="BN371"/>
  <c r="BK371"/>
  <c r="BT371"/>
  <c r="BH371"/>
  <c r="BQ371"/>
  <c r="BE388"/>
  <c r="BV388" s="1"/>
  <c r="AZ388"/>
  <c r="BP388" s="1"/>
  <c r="BC372"/>
  <c r="BF372" s="1"/>
  <c r="BW372" s="1"/>
  <c r="AX372"/>
  <c r="BA372" s="1"/>
  <c r="AY386"/>
  <c r="BO386" s="1"/>
  <c r="BD386"/>
  <c r="BU386" s="1"/>
  <c r="AD387"/>
  <c r="AT386"/>
  <c r="BI386" s="1"/>
  <c r="L373"/>
  <c r="L374" s="1"/>
  <c r="Y373"/>
  <c r="AU388"/>
  <c r="BJ388" s="1"/>
  <c r="AE389"/>
  <c r="Z373"/>
  <c r="AS372"/>
  <c r="AV372" s="1"/>
  <c r="K373"/>
  <c r="H374"/>
  <c r="J374" s="1"/>
  <c r="Y375" s="1"/>
  <c r="K374"/>
  <c r="E378"/>
  <c r="P378" s="1"/>
  <c r="F376"/>
  <c r="Q376" s="1"/>
  <c r="G375"/>
  <c r="I375" s="1"/>
  <c r="AB542" l="1"/>
  <c r="AA541"/>
  <c r="M375"/>
  <c r="N376"/>
  <c r="BH372"/>
  <c r="BQ372"/>
  <c r="BK372"/>
  <c r="BN372"/>
  <c r="BT372"/>
  <c r="AX373"/>
  <c r="BA373" s="1"/>
  <c r="BC373"/>
  <c r="BF373" s="1"/>
  <c r="BW373" s="1"/>
  <c r="BD387"/>
  <c r="BU387" s="1"/>
  <c r="AY387"/>
  <c r="BO387" s="1"/>
  <c r="BE389"/>
  <c r="BV389" s="1"/>
  <c r="AZ389"/>
  <c r="BP389" s="1"/>
  <c r="AD388"/>
  <c r="AT387"/>
  <c r="BI387" s="1"/>
  <c r="Z374"/>
  <c r="AS373"/>
  <c r="AV373" s="1"/>
  <c r="AE390"/>
  <c r="AU389"/>
  <c r="BJ389" s="1"/>
  <c r="H375"/>
  <c r="J375" s="1"/>
  <c r="Y376" s="1"/>
  <c r="L375"/>
  <c r="K375"/>
  <c r="E379"/>
  <c r="P379" s="1"/>
  <c r="F377"/>
  <c r="Q377" s="1"/>
  <c r="G376"/>
  <c r="I376" s="1"/>
  <c r="AA542" l="1"/>
  <c r="AB543"/>
  <c r="M376"/>
  <c r="N377"/>
  <c r="BN373"/>
  <c r="BT373"/>
  <c r="BK373"/>
  <c r="BQ373"/>
  <c r="BH373"/>
  <c r="BC374"/>
  <c r="BF374" s="1"/>
  <c r="BW374" s="1"/>
  <c r="AX374"/>
  <c r="BA374" s="1"/>
  <c r="BE390"/>
  <c r="BV390" s="1"/>
  <c r="AZ390"/>
  <c r="BP390" s="1"/>
  <c r="BD388"/>
  <c r="BU388" s="1"/>
  <c r="AY388"/>
  <c r="BO388" s="1"/>
  <c r="AD389"/>
  <c r="AT388"/>
  <c r="BI388" s="1"/>
  <c r="Z375"/>
  <c r="AS374"/>
  <c r="AV374" s="1"/>
  <c r="AE391"/>
  <c r="AU390"/>
  <c r="BJ390" s="1"/>
  <c r="H376"/>
  <c r="J376" s="1"/>
  <c r="L376"/>
  <c r="K376"/>
  <c r="E380"/>
  <c r="P380" s="1"/>
  <c r="F378"/>
  <c r="Q378" s="1"/>
  <c r="G377"/>
  <c r="I377" s="1"/>
  <c r="AA543" l="1"/>
  <c r="AB544"/>
  <c r="N378"/>
  <c r="M377"/>
  <c r="BN374"/>
  <c r="BH374"/>
  <c r="BT374"/>
  <c r="BQ374"/>
  <c r="BK374"/>
  <c r="BC375"/>
  <c r="BF375" s="1"/>
  <c r="BW375" s="1"/>
  <c r="AX375"/>
  <c r="BA375" s="1"/>
  <c r="AZ391"/>
  <c r="BP391" s="1"/>
  <c r="BE391"/>
  <c r="BV391" s="1"/>
  <c r="BD389"/>
  <c r="BU389" s="1"/>
  <c r="AY389"/>
  <c r="BO389" s="1"/>
  <c r="AD390"/>
  <c r="AT389"/>
  <c r="BI389" s="1"/>
  <c r="K377"/>
  <c r="Y377"/>
  <c r="Z376"/>
  <c r="AS375"/>
  <c r="AV375" s="1"/>
  <c r="AE392"/>
  <c r="AU391"/>
  <c r="BJ391" s="1"/>
  <c r="L377"/>
  <c r="H377"/>
  <c r="E381"/>
  <c r="P381" s="1"/>
  <c r="F379"/>
  <c r="Q379" s="1"/>
  <c r="G378"/>
  <c r="I378" s="1"/>
  <c r="AA544" l="1"/>
  <c r="AB545"/>
  <c r="N379"/>
  <c r="M378"/>
  <c r="BN375"/>
  <c r="BT375"/>
  <c r="BK375"/>
  <c r="BH375"/>
  <c r="BQ375"/>
  <c r="BE392"/>
  <c r="BV392" s="1"/>
  <c r="AZ392"/>
  <c r="BP392" s="1"/>
  <c r="BC376"/>
  <c r="BF376" s="1"/>
  <c r="BW376" s="1"/>
  <c r="AX376"/>
  <c r="BA376" s="1"/>
  <c r="BD390"/>
  <c r="BU390" s="1"/>
  <c r="AY390"/>
  <c r="BO390" s="1"/>
  <c r="AT390"/>
  <c r="BI390" s="1"/>
  <c r="AD391"/>
  <c r="Z377"/>
  <c r="AS376"/>
  <c r="AV376" s="1"/>
  <c r="AE393"/>
  <c r="AU392"/>
  <c r="BJ392" s="1"/>
  <c r="H378"/>
  <c r="J378" s="1"/>
  <c r="Y379" s="1"/>
  <c r="J377"/>
  <c r="E382"/>
  <c r="P382" s="1"/>
  <c r="F380"/>
  <c r="Q380" s="1"/>
  <c r="G379"/>
  <c r="AB546" l="1"/>
  <c r="AA545"/>
  <c r="N380"/>
  <c r="M379"/>
  <c r="BK376"/>
  <c r="BH376"/>
  <c r="BT376"/>
  <c r="BQ376"/>
  <c r="BN376"/>
  <c r="AX377"/>
  <c r="BA377" s="1"/>
  <c r="BC377"/>
  <c r="BF377" s="1"/>
  <c r="BW377" s="1"/>
  <c r="BE393"/>
  <c r="BV393" s="1"/>
  <c r="AZ393"/>
  <c r="BP393" s="1"/>
  <c r="BD391"/>
  <c r="BU391" s="1"/>
  <c r="AY391"/>
  <c r="BO391" s="1"/>
  <c r="AT391"/>
  <c r="BI391" s="1"/>
  <c r="AD392"/>
  <c r="Z378"/>
  <c r="AS377"/>
  <c r="AV377" s="1"/>
  <c r="K378"/>
  <c r="Y378"/>
  <c r="AU393"/>
  <c r="BJ393" s="1"/>
  <c r="AE394"/>
  <c r="L378"/>
  <c r="L379" s="1"/>
  <c r="H379"/>
  <c r="K379"/>
  <c r="I379"/>
  <c r="E383"/>
  <c r="P383" s="1"/>
  <c r="F381"/>
  <c r="Q381" s="1"/>
  <c r="G380"/>
  <c r="AA546" l="1"/>
  <c r="AB547"/>
  <c r="M380"/>
  <c r="N381"/>
  <c r="BN377"/>
  <c r="BQ377"/>
  <c r="BK377"/>
  <c r="BH377"/>
  <c r="BT377"/>
  <c r="BC378"/>
  <c r="BF378" s="1"/>
  <c r="BW378" s="1"/>
  <c r="AX378"/>
  <c r="BA378" s="1"/>
  <c r="BE394"/>
  <c r="BV394" s="1"/>
  <c r="AZ394"/>
  <c r="BP394" s="1"/>
  <c r="BD392"/>
  <c r="BU392" s="1"/>
  <c r="AY392"/>
  <c r="BO392" s="1"/>
  <c r="AD393"/>
  <c r="AT392"/>
  <c r="BI392" s="1"/>
  <c r="Z379"/>
  <c r="AS378"/>
  <c r="AV378" s="1"/>
  <c r="AE395"/>
  <c r="AI395" s="1"/>
  <c r="AU394"/>
  <c r="BJ394" s="1"/>
  <c r="H380"/>
  <c r="J379"/>
  <c r="I380"/>
  <c r="E384"/>
  <c r="P384" s="1"/>
  <c r="F382"/>
  <c r="Q382" s="1"/>
  <c r="G381"/>
  <c r="AA547" l="1"/>
  <c r="AB548"/>
  <c r="M381"/>
  <c r="N382"/>
  <c r="BT378"/>
  <c r="BN378"/>
  <c r="BQ378"/>
  <c r="BK378"/>
  <c r="BH378"/>
  <c r="BC379"/>
  <c r="BF379" s="1"/>
  <c r="BW379" s="1"/>
  <c r="AX379"/>
  <c r="BA379" s="1"/>
  <c r="BE395"/>
  <c r="BV395" s="1"/>
  <c r="AZ395"/>
  <c r="BP395" s="1"/>
  <c r="BD393"/>
  <c r="BU393" s="1"/>
  <c r="AY393"/>
  <c r="BO393" s="1"/>
  <c r="AD394"/>
  <c r="AT393"/>
  <c r="BI393" s="1"/>
  <c r="Z380"/>
  <c r="AS379"/>
  <c r="AV379" s="1"/>
  <c r="K380"/>
  <c r="Y380"/>
  <c r="AU395"/>
  <c r="BJ395" s="1"/>
  <c r="AE396"/>
  <c r="J380"/>
  <c r="Y381" s="1"/>
  <c r="L380"/>
  <c r="H381"/>
  <c r="I381"/>
  <c r="E385"/>
  <c r="P385" s="1"/>
  <c r="F383"/>
  <c r="Q383" s="1"/>
  <c r="G382"/>
  <c r="AB549" l="1"/>
  <c r="AA548"/>
  <c r="M382"/>
  <c r="N383"/>
  <c r="M383" s="1"/>
  <c r="BV396"/>
  <c r="BH379"/>
  <c r="BQ379"/>
  <c r="BK379"/>
  <c r="BT379"/>
  <c r="BN379"/>
  <c r="BC380"/>
  <c r="BF380" s="1"/>
  <c r="BW380" s="1"/>
  <c r="AX380"/>
  <c r="BA380" s="1"/>
  <c r="BE396"/>
  <c r="AZ396"/>
  <c r="BP396" s="1"/>
  <c r="K381"/>
  <c r="AY394"/>
  <c r="BO394" s="1"/>
  <c r="BD394"/>
  <c r="BU394" s="1"/>
  <c r="AD395"/>
  <c r="AH395" s="1"/>
  <c r="AT394"/>
  <c r="BI394" s="1"/>
  <c r="AE397"/>
  <c r="AU396"/>
  <c r="BJ396" s="1"/>
  <c r="Z381"/>
  <c r="AS380"/>
  <c r="AV380" s="1"/>
  <c r="L381"/>
  <c r="H382"/>
  <c r="J381"/>
  <c r="I382"/>
  <c r="E386"/>
  <c r="P386" s="1"/>
  <c r="F384"/>
  <c r="Q384" s="1"/>
  <c r="G383"/>
  <c r="AA549" l="1"/>
  <c r="AB550"/>
  <c r="O384"/>
  <c r="O385" s="1"/>
  <c r="O386" s="1"/>
  <c r="O387" s="1"/>
  <c r="O388" s="1"/>
  <c r="O389" s="1"/>
  <c r="O390" s="1"/>
  <c r="O391" s="1"/>
  <c r="O392" s="1"/>
  <c r="O393" s="1"/>
  <c r="O394" s="1"/>
  <c r="O395" s="1"/>
  <c r="N384"/>
  <c r="BN380"/>
  <c r="BQ380"/>
  <c r="BH380"/>
  <c r="BT380"/>
  <c r="BK380"/>
  <c r="BE397"/>
  <c r="BV397" s="1"/>
  <c r="AZ397"/>
  <c r="BP397" s="1"/>
  <c r="AX381"/>
  <c r="BA381" s="1"/>
  <c r="BC381"/>
  <c r="BF381" s="1"/>
  <c r="BW381" s="1"/>
  <c r="BD395"/>
  <c r="BU395" s="1"/>
  <c r="AY395"/>
  <c r="BO395" s="1"/>
  <c r="AD396"/>
  <c r="AT395"/>
  <c r="BI395" s="1"/>
  <c r="AU397"/>
  <c r="BJ397" s="1"/>
  <c r="AE398"/>
  <c r="K382"/>
  <c r="Y382"/>
  <c r="Z382"/>
  <c r="AS381"/>
  <c r="AV381" s="1"/>
  <c r="H383"/>
  <c r="L382"/>
  <c r="I383"/>
  <c r="J382"/>
  <c r="Y383" s="1"/>
  <c r="E387"/>
  <c r="P387" s="1"/>
  <c r="F385"/>
  <c r="Q385" s="1"/>
  <c r="G384"/>
  <c r="AA550" l="1"/>
  <c r="AB551"/>
  <c r="AA551" s="1"/>
  <c r="M384"/>
  <c r="N385"/>
  <c r="BK381"/>
  <c r="BQ381"/>
  <c r="BH381"/>
  <c r="BN381"/>
  <c r="BT381"/>
  <c r="BC382"/>
  <c r="BF382" s="1"/>
  <c r="BW382" s="1"/>
  <c r="AX382"/>
  <c r="BA382" s="1"/>
  <c r="BE398"/>
  <c r="BV398" s="1"/>
  <c r="AZ398"/>
  <c r="BP398" s="1"/>
  <c r="BD396"/>
  <c r="BU396" s="1"/>
  <c r="AY396"/>
  <c r="BO396" s="1"/>
  <c r="AD397"/>
  <c r="AT396"/>
  <c r="BI396" s="1"/>
  <c r="Z383"/>
  <c r="AG383" s="1"/>
  <c r="AS382"/>
  <c r="AV382" s="1"/>
  <c r="AE399"/>
  <c r="AU398"/>
  <c r="BJ398" s="1"/>
  <c r="J383"/>
  <c r="I384"/>
  <c r="H384"/>
  <c r="L383"/>
  <c r="K383"/>
  <c r="E388"/>
  <c r="P388" s="1"/>
  <c r="F386"/>
  <c r="Q386" s="1"/>
  <c r="G385"/>
  <c r="AC552" l="1"/>
  <c r="AC553" s="1"/>
  <c r="AC554" s="1"/>
  <c r="AC555" s="1"/>
  <c r="AC556" s="1"/>
  <c r="AC557" s="1"/>
  <c r="AC558" s="1"/>
  <c r="AC559" s="1"/>
  <c r="AC560" s="1"/>
  <c r="AC561" s="1"/>
  <c r="AC562" s="1"/>
  <c r="AC563" s="1"/>
  <c r="AB552"/>
  <c r="N386"/>
  <c r="M385"/>
  <c r="BQ382"/>
  <c r="BN382"/>
  <c r="BT382"/>
  <c r="BK382"/>
  <c r="BH382"/>
  <c r="BC383"/>
  <c r="BF383" s="1"/>
  <c r="BW383" s="1"/>
  <c r="AX383"/>
  <c r="BA383" s="1"/>
  <c r="AZ399"/>
  <c r="BP399" s="1"/>
  <c r="BE399"/>
  <c r="BV399" s="1"/>
  <c r="BD397"/>
  <c r="BU397" s="1"/>
  <c r="AY397"/>
  <c r="BO397" s="1"/>
  <c r="L384"/>
  <c r="AD398"/>
  <c r="AT397"/>
  <c r="BI397" s="1"/>
  <c r="K384"/>
  <c r="Y384"/>
  <c r="Z384"/>
  <c r="AS383"/>
  <c r="AV383" s="1"/>
  <c r="AE400"/>
  <c r="AU399"/>
  <c r="BJ399" s="1"/>
  <c r="J384"/>
  <c r="I385"/>
  <c r="H385"/>
  <c r="E389"/>
  <c r="P389" s="1"/>
  <c r="F387"/>
  <c r="Q387" s="1"/>
  <c r="G386"/>
  <c r="AA552" l="1"/>
  <c r="AB553"/>
  <c r="M386"/>
  <c r="N387"/>
  <c r="BN383"/>
  <c r="BQ383"/>
  <c r="BH383"/>
  <c r="BT383"/>
  <c r="BK383"/>
  <c r="BE400"/>
  <c r="BV400" s="1"/>
  <c r="AZ400"/>
  <c r="BP400" s="1"/>
  <c r="I386"/>
  <c r="BC384"/>
  <c r="BF384" s="1"/>
  <c r="BW384" s="1"/>
  <c r="AX384"/>
  <c r="BA384" s="1"/>
  <c r="AY398"/>
  <c r="BO398" s="1"/>
  <c r="BD398"/>
  <c r="BU398" s="1"/>
  <c r="AD399"/>
  <c r="AT398"/>
  <c r="BI398" s="1"/>
  <c r="AE401"/>
  <c r="AU400"/>
  <c r="BJ400" s="1"/>
  <c r="K385"/>
  <c r="Y385"/>
  <c r="Z385"/>
  <c r="AS384"/>
  <c r="AV384" s="1"/>
  <c r="H386"/>
  <c r="J385"/>
  <c r="L385"/>
  <c r="E390"/>
  <c r="P390" s="1"/>
  <c r="F388"/>
  <c r="Q388" s="1"/>
  <c r="G387"/>
  <c r="AA553" l="1"/>
  <c r="AB554"/>
  <c r="N388"/>
  <c r="M387"/>
  <c r="BQ384"/>
  <c r="H387"/>
  <c r="J386"/>
  <c r="Y387" s="1"/>
  <c r="BK384"/>
  <c r="BN384"/>
  <c r="BH384"/>
  <c r="BT384"/>
  <c r="BC385"/>
  <c r="BF385" s="1"/>
  <c r="BW385" s="1"/>
  <c r="AX385"/>
  <c r="BA385" s="1"/>
  <c r="BE401"/>
  <c r="BV401" s="1"/>
  <c r="AZ401"/>
  <c r="BP401" s="1"/>
  <c r="BD399"/>
  <c r="BU399" s="1"/>
  <c r="AY399"/>
  <c r="BO399" s="1"/>
  <c r="AD400"/>
  <c r="AT399"/>
  <c r="BI399" s="1"/>
  <c r="Z386"/>
  <c r="AS385"/>
  <c r="AV385" s="1"/>
  <c r="AE402"/>
  <c r="AU401"/>
  <c r="BJ401" s="1"/>
  <c r="K386"/>
  <c r="Y386"/>
  <c r="L386"/>
  <c r="I387"/>
  <c r="E391"/>
  <c r="P391" s="1"/>
  <c r="F389"/>
  <c r="Q389" s="1"/>
  <c r="G388"/>
  <c r="AA554" l="1"/>
  <c r="AB555"/>
  <c r="N389"/>
  <c r="M388"/>
  <c r="L387"/>
  <c r="J387"/>
  <c r="Y388" s="1"/>
  <c r="BT385"/>
  <c r="K387"/>
  <c r="BH385"/>
  <c r="BK385"/>
  <c r="BQ385"/>
  <c r="BN385"/>
  <c r="BC386"/>
  <c r="BF386" s="1"/>
  <c r="BW386" s="1"/>
  <c r="AX386"/>
  <c r="BA386" s="1"/>
  <c r="BE402"/>
  <c r="BV402" s="1"/>
  <c r="AZ402"/>
  <c r="BP402" s="1"/>
  <c r="BD400"/>
  <c r="BU400" s="1"/>
  <c r="AY400"/>
  <c r="BO400" s="1"/>
  <c r="AD401"/>
  <c r="AT400"/>
  <c r="BI400" s="1"/>
  <c r="AE403"/>
  <c r="AU402"/>
  <c r="BJ402" s="1"/>
  <c r="Z387"/>
  <c r="AS386"/>
  <c r="AV386" s="1"/>
  <c r="I388"/>
  <c r="H388"/>
  <c r="E392"/>
  <c r="P392" s="1"/>
  <c r="F390"/>
  <c r="Q390" s="1"/>
  <c r="G389"/>
  <c r="AA555" l="1"/>
  <c r="AB556"/>
  <c r="M389"/>
  <c r="N390"/>
  <c r="L388"/>
  <c r="K388"/>
  <c r="BQ386"/>
  <c r="BN386"/>
  <c r="BH386"/>
  <c r="BT386"/>
  <c r="BK386"/>
  <c r="AZ403"/>
  <c r="BP403" s="1"/>
  <c r="BE403"/>
  <c r="BV403" s="1"/>
  <c r="BC387"/>
  <c r="BF387" s="1"/>
  <c r="BW387" s="1"/>
  <c r="AX387"/>
  <c r="BA387" s="1"/>
  <c r="BD401"/>
  <c r="BU401" s="1"/>
  <c r="AY401"/>
  <c r="BO401" s="1"/>
  <c r="AD402"/>
  <c r="AT401"/>
  <c r="BI401" s="1"/>
  <c r="AE404"/>
  <c r="AU403"/>
  <c r="BJ403" s="1"/>
  <c r="Z388"/>
  <c r="AS387"/>
  <c r="AV387" s="1"/>
  <c r="J388"/>
  <c r="I389"/>
  <c r="H389"/>
  <c r="E393"/>
  <c r="P393" s="1"/>
  <c r="F391"/>
  <c r="Q391" s="1"/>
  <c r="G390"/>
  <c r="AB557" l="1"/>
  <c r="AA556"/>
  <c r="M390"/>
  <c r="N391"/>
  <c r="BQ387"/>
  <c r="BK387"/>
  <c r="BN387"/>
  <c r="BH387"/>
  <c r="BT387"/>
  <c r="BE404"/>
  <c r="BV404" s="1"/>
  <c r="AZ404"/>
  <c r="BP404" s="1"/>
  <c r="BC388"/>
  <c r="BF388" s="1"/>
  <c r="BW388" s="1"/>
  <c r="AX388"/>
  <c r="BA388" s="1"/>
  <c r="AY402"/>
  <c r="BO402" s="1"/>
  <c r="BD402"/>
  <c r="BU402" s="1"/>
  <c r="AD403"/>
  <c r="AT402"/>
  <c r="BI402" s="1"/>
  <c r="Z389"/>
  <c r="AS388"/>
  <c r="AV388" s="1"/>
  <c r="K389"/>
  <c r="Y389"/>
  <c r="AU404"/>
  <c r="BJ404" s="1"/>
  <c r="AE405"/>
  <c r="I390"/>
  <c r="L389"/>
  <c r="H390"/>
  <c r="J389"/>
  <c r="E394"/>
  <c r="P394" s="1"/>
  <c r="F392"/>
  <c r="Q392" s="1"/>
  <c r="G391"/>
  <c r="AB558" l="1"/>
  <c r="AA557"/>
  <c r="M391"/>
  <c r="N392"/>
  <c r="BK388"/>
  <c r="BQ388"/>
  <c r="BT388"/>
  <c r="BN388"/>
  <c r="BH388"/>
  <c r="AX389"/>
  <c r="BA389" s="1"/>
  <c r="BC389"/>
  <c r="BF389" s="1"/>
  <c r="BW389" s="1"/>
  <c r="BE405"/>
  <c r="BV405" s="1"/>
  <c r="AZ405"/>
  <c r="BP405" s="1"/>
  <c r="J390"/>
  <c r="Y391" s="1"/>
  <c r="BD403"/>
  <c r="BU403" s="1"/>
  <c r="AY403"/>
  <c r="BO403" s="1"/>
  <c r="AT403"/>
  <c r="BI403" s="1"/>
  <c r="AD404"/>
  <c r="Z390"/>
  <c r="AS389"/>
  <c r="AV389" s="1"/>
  <c r="K390"/>
  <c r="Y390"/>
  <c r="AE406"/>
  <c r="AU405"/>
  <c r="BJ405" s="1"/>
  <c r="L390"/>
  <c r="L391" s="1"/>
  <c r="H391"/>
  <c r="I391"/>
  <c r="E395"/>
  <c r="P395" s="1"/>
  <c r="F393"/>
  <c r="Q393" s="1"/>
  <c r="G392"/>
  <c r="AA558" l="1"/>
  <c r="AB559"/>
  <c r="M392"/>
  <c r="N393"/>
  <c r="BT389"/>
  <c r="BQ389"/>
  <c r="BH389"/>
  <c r="BK389"/>
  <c r="BN389"/>
  <c r="BD404"/>
  <c r="BU404" s="1"/>
  <c r="AY404"/>
  <c r="BO404" s="1"/>
  <c r="BE406"/>
  <c r="BV406" s="1"/>
  <c r="AZ406"/>
  <c r="BP406" s="1"/>
  <c r="BC390"/>
  <c r="BF390" s="1"/>
  <c r="BW390" s="1"/>
  <c r="AX390"/>
  <c r="BA390" s="1"/>
  <c r="K391"/>
  <c r="AD405"/>
  <c r="AT404"/>
  <c r="BI404" s="1"/>
  <c r="AE407"/>
  <c r="AI407" s="1"/>
  <c r="AU406"/>
  <c r="BJ406" s="1"/>
  <c r="Z391"/>
  <c r="AS390"/>
  <c r="AV390" s="1"/>
  <c r="H392"/>
  <c r="J391"/>
  <c r="I392"/>
  <c r="E396"/>
  <c r="P396" s="1"/>
  <c r="F394"/>
  <c r="Q394" s="1"/>
  <c r="G393"/>
  <c r="AA559" l="1"/>
  <c r="AB560"/>
  <c r="M393"/>
  <c r="N394"/>
  <c r="BT390"/>
  <c r="H393"/>
  <c r="BN390"/>
  <c r="BQ390"/>
  <c r="BH390"/>
  <c r="BK390"/>
  <c r="AZ407"/>
  <c r="BP407" s="1"/>
  <c r="BE407"/>
  <c r="BV407" s="1"/>
  <c r="BC391"/>
  <c r="BF391" s="1"/>
  <c r="BW391" s="1"/>
  <c r="AX391"/>
  <c r="BA391" s="1"/>
  <c r="BD405"/>
  <c r="BU405" s="1"/>
  <c r="AY405"/>
  <c r="BO405" s="1"/>
  <c r="AD406"/>
  <c r="AT405"/>
  <c r="BI405" s="1"/>
  <c r="AU407"/>
  <c r="BJ407" s="1"/>
  <c r="AE408"/>
  <c r="K392"/>
  <c r="Y392"/>
  <c r="Z392"/>
  <c r="AS391"/>
  <c r="AV391" s="1"/>
  <c r="J392"/>
  <c r="L392"/>
  <c r="I393"/>
  <c r="E397"/>
  <c r="P397" s="1"/>
  <c r="F395"/>
  <c r="Q395" s="1"/>
  <c r="G394"/>
  <c r="H394" s="1"/>
  <c r="AA560" l="1"/>
  <c r="AB561"/>
  <c r="N395"/>
  <c r="M395" s="1"/>
  <c r="M394"/>
  <c r="BQ391"/>
  <c r="BK391"/>
  <c r="BN391"/>
  <c r="BT391"/>
  <c r="L393"/>
  <c r="BH391"/>
  <c r="BC392"/>
  <c r="BF392" s="1"/>
  <c r="BW392" s="1"/>
  <c r="AX392"/>
  <c r="BA392" s="1"/>
  <c r="BE408"/>
  <c r="BV408" s="1"/>
  <c r="AZ408"/>
  <c r="BP408" s="1"/>
  <c r="BD406"/>
  <c r="BU406" s="1"/>
  <c r="AY406"/>
  <c r="BO406" s="1"/>
  <c r="AD407"/>
  <c r="AH407" s="1"/>
  <c r="AT406"/>
  <c r="BI406" s="1"/>
  <c r="Z393"/>
  <c r="AS392"/>
  <c r="AV392" s="1"/>
  <c r="AE409"/>
  <c r="AU408"/>
  <c r="BJ408" s="1"/>
  <c r="K393"/>
  <c r="Y393"/>
  <c r="I394"/>
  <c r="J394" s="1"/>
  <c r="Y395" s="1"/>
  <c r="J393"/>
  <c r="Y394" s="1"/>
  <c r="E398"/>
  <c r="P398" s="1"/>
  <c r="F396"/>
  <c r="Q396" s="1"/>
  <c r="G395"/>
  <c r="AB562" l="1"/>
  <c r="AA561"/>
  <c r="N396"/>
  <c r="O396"/>
  <c r="O397" s="1"/>
  <c r="O398" s="1"/>
  <c r="O399" s="1"/>
  <c r="O400" s="1"/>
  <c r="O401" s="1"/>
  <c r="O402" s="1"/>
  <c r="O403" s="1"/>
  <c r="O404" s="1"/>
  <c r="O405" s="1"/>
  <c r="O406" s="1"/>
  <c r="O407" s="1"/>
  <c r="BT392"/>
  <c r="I395"/>
  <c r="BQ392"/>
  <c r="BH392"/>
  <c r="BK392"/>
  <c r="BN392"/>
  <c r="AX393"/>
  <c r="BA393" s="1"/>
  <c r="BC393"/>
  <c r="BF393" s="1"/>
  <c r="BW393" s="1"/>
  <c r="BE409"/>
  <c r="BV409" s="1"/>
  <c r="AZ409"/>
  <c r="BP409" s="1"/>
  <c r="BD407"/>
  <c r="BU407" s="1"/>
  <c r="AY407"/>
  <c r="BO407" s="1"/>
  <c r="AT407"/>
  <c r="BI407" s="1"/>
  <c r="AD408"/>
  <c r="Z394"/>
  <c r="AS393"/>
  <c r="AV393" s="1"/>
  <c r="AE410"/>
  <c r="AU409"/>
  <c r="BJ409" s="1"/>
  <c r="H395"/>
  <c r="L394"/>
  <c r="L395" s="1"/>
  <c r="K394"/>
  <c r="K395"/>
  <c r="E399"/>
  <c r="P399" s="1"/>
  <c r="F397"/>
  <c r="Q397" s="1"/>
  <c r="G396"/>
  <c r="I396" s="1"/>
  <c r="AA562" l="1"/>
  <c r="AB563"/>
  <c r="AA563" s="1"/>
  <c r="M396"/>
  <c r="N397"/>
  <c r="BK393"/>
  <c r="BT393"/>
  <c r="J395"/>
  <c r="K396" s="1"/>
  <c r="BN393"/>
  <c r="BQ393"/>
  <c r="BH393"/>
  <c r="BC394"/>
  <c r="BF394" s="1"/>
  <c r="BW394" s="1"/>
  <c r="AX394"/>
  <c r="BA394" s="1"/>
  <c r="BE410"/>
  <c r="BV410" s="1"/>
  <c r="AZ410"/>
  <c r="BP410" s="1"/>
  <c r="BD408"/>
  <c r="BU408" s="1"/>
  <c r="AY408"/>
  <c r="BO408" s="1"/>
  <c r="AD409"/>
  <c r="AT408"/>
  <c r="BI408" s="1"/>
  <c r="AE411"/>
  <c r="AU410"/>
  <c r="BJ410" s="1"/>
  <c r="Z395"/>
  <c r="AG395" s="1"/>
  <c r="AS394"/>
  <c r="AV394" s="1"/>
  <c r="H396"/>
  <c r="J396" s="1"/>
  <c r="Y397" s="1"/>
  <c r="E400"/>
  <c r="P400" s="1"/>
  <c r="F398"/>
  <c r="Q398" s="1"/>
  <c r="G397"/>
  <c r="I397" s="1"/>
  <c r="AC564" l="1"/>
  <c r="AC565" s="1"/>
  <c r="AC566" s="1"/>
  <c r="AB564"/>
  <c r="M397"/>
  <c r="N398"/>
  <c r="L396"/>
  <c r="L397" s="1"/>
  <c r="Y396"/>
  <c r="BQ394"/>
  <c r="BH394"/>
  <c r="BN394"/>
  <c r="BT394"/>
  <c r="BK394"/>
  <c r="BC395"/>
  <c r="BF395" s="1"/>
  <c r="BW395" s="1"/>
  <c r="AX395"/>
  <c r="BA395" s="1"/>
  <c r="BE411"/>
  <c r="BV411" s="1"/>
  <c r="AZ411"/>
  <c r="BP411" s="1"/>
  <c r="BD409"/>
  <c r="BU409" s="1"/>
  <c r="AY409"/>
  <c r="BO409" s="1"/>
  <c r="AD410"/>
  <c r="AT409"/>
  <c r="BI409" s="1"/>
  <c r="AU411"/>
  <c r="BJ411" s="1"/>
  <c r="AE412"/>
  <c r="Z396"/>
  <c r="AS395"/>
  <c r="AV395" s="1"/>
  <c r="H397"/>
  <c r="J397" s="1"/>
  <c r="K397"/>
  <c r="E401"/>
  <c r="P401" s="1"/>
  <c r="F399"/>
  <c r="Q399" s="1"/>
  <c r="G398"/>
  <c r="I398" s="1"/>
  <c r="AB565" l="1"/>
  <c r="AA564"/>
  <c r="N399"/>
  <c r="M398"/>
  <c r="BV412"/>
  <c r="BN395"/>
  <c r="BQ395"/>
  <c r="BK395"/>
  <c r="BH395"/>
  <c r="BT395"/>
  <c r="BE412"/>
  <c r="AZ412"/>
  <c r="BP412" s="1"/>
  <c r="BC396"/>
  <c r="BF396" s="1"/>
  <c r="BW396" s="1"/>
  <c r="AX396"/>
  <c r="BA396" s="1"/>
  <c r="AY410"/>
  <c r="BO410" s="1"/>
  <c r="BD410"/>
  <c r="BU410" s="1"/>
  <c r="AD411"/>
  <c r="AT410"/>
  <c r="BI410" s="1"/>
  <c r="AE413"/>
  <c r="AU412"/>
  <c r="BJ412" s="1"/>
  <c r="Z397"/>
  <c r="AS396"/>
  <c r="AV396" s="1"/>
  <c r="K398"/>
  <c r="Y398"/>
  <c r="H398"/>
  <c r="J398" s="1"/>
  <c r="L398"/>
  <c r="E402"/>
  <c r="P402" s="1"/>
  <c r="F400"/>
  <c r="Q400" s="1"/>
  <c r="G399"/>
  <c r="AA565" l="1"/>
  <c r="AB566"/>
  <c r="AA566" s="1"/>
  <c r="N400"/>
  <c r="M399"/>
  <c r="BQ396"/>
  <c r="BK396"/>
  <c r="BH396"/>
  <c r="BT396"/>
  <c r="BN396"/>
  <c r="BE413"/>
  <c r="BV413" s="1"/>
  <c r="AZ413"/>
  <c r="BP413" s="1"/>
  <c r="AX397"/>
  <c r="BA397" s="1"/>
  <c r="BC397"/>
  <c r="BF397" s="1"/>
  <c r="BW397" s="1"/>
  <c r="BD411"/>
  <c r="BU411" s="1"/>
  <c r="AY411"/>
  <c r="BO411" s="1"/>
  <c r="AT411"/>
  <c r="BI411" s="1"/>
  <c r="AD412"/>
  <c r="AE414"/>
  <c r="AU413"/>
  <c r="BJ413" s="1"/>
  <c r="K399"/>
  <c r="Y399"/>
  <c r="Z398"/>
  <c r="AS397"/>
  <c r="AV397" s="1"/>
  <c r="H399"/>
  <c r="I399"/>
  <c r="L399"/>
  <c r="E403"/>
  <c r="P403" s="1"/>
  <c r="F401"/>
  <c r="Q401" s="1"/>
  <c r="G400"/>
  <c r="M400" l="1"/>
  <c r="N401"/>
  <c r="BT397"/>
  <c r="BK397"/>
  <c r="BN397"/>
  <c r="BQ397"/>
  <c r="BH397"/>
  <c r="BC398"/>
  <c r="BF398" s="1"/>
  <c r="BW398" s="1"/>
  <c r="AX398"/>
  <c r="BA398" s="1"/>
  <c r="BE414"/>
  <c r="BV414" s="1"/>
  <c r="AZ414"/>
  <c r="BP414" s="1"/>
  <c r="BD412"/>
  <c r="BU412" s="1"/>
  <c r="AY412"/>
  <c r="BO412" s="1"/>
  <c r="AD413"/>
  <c r="AT412"/>
  <c r="BI412" s="1"/>
  <c r="Z399"/>
  <c r="AS398"/>
  <c r="AV398" s="1"/>
  <c r="AE415"/>
  <c r="AU414"/>
  <c r="BJ414" s="1"/>
  <c r="J399"/>
  <c r="H400"/>
  <c r="I400"/>
  <c r="E404"/>
  <c r="P404" s="1"/>
  <c r="F402"/>
  <c r="Q402" s="1"/>
  <c r="G401"/>
  <c r="M401" l="1"/>
  <c r="N402"/>
  <c r="BI413"/>
  <c r="BV415"/>
  <c r="BN398"/>
  <c r="BH398"/>
  <c r="BQ398"/>
  <c r="BT398"/>
  <c r="BK398"/>
  <c r="BC399"/>
  <c r="BF399" s="1"/>
  <c r="BW399" s="1"/>
  <c r="AX399"/>
  <c r="BA399" s="1"/>
  <c r="H401"/>
  <c r="AZ415"/>
  <c r="BP415" s="1"/>
  <c r="BE415"/>
  <c r="BD413"/>
  <c r="BU413" s="1"/>
  <c r="AY413"/>
  <c r="BO413" s="1"/>
  <c r="AD414"/>
  <c r="AT413"/>
  <c r="K400"/>
  <c r="Y400"/>
  <c r="Z400"/>
  <c r="AS399"/>
  <c r="AV399" s="1"/>
  <c r="AE416"/>
  <c r="AU415"/>
  <c r="BJ415" s="1"/>
  <c r="L400"/>
  <c r="I401"/>
  <c r="J400"/>
  <c r="Y401" s="1"/>
  <c r="E405"/>
  <c r="P405" s="1"/>
  <c r="F403"/>
  <c r="Q403" s="1"/>
  <c r="G402"/>
  <c r="M402" l="1"/>
  <c r="N403"/>
  <c r="BK399"/>
  <c r="J401"/>
  <c r="Y402" s="1"/>
  <c r="BH399"/>
  <c r="BQ399"/>
  <c r="BN399"/>
  <c r="BT399"/>
  <c r="BE416"/>
  <c r="BV416" s="1"/>
  <c r="AZ416"/>
  <c r="BP416" s="1"/>
  <c r="BC400"/>
  <c r="BF400" s="1"/>
  <c r="BW400" s="1"/>
  <c r="AX400"/>
  <c r="BA400" s="1"/>
  <c r="AY414"/>
  <c r="BO414" s="1"/>
  <c r="BD414"/>
  <c r="BU414" s="1"/>
  <c r="AT414"/>
  <c r="BI414" s="1"/>
  <c r="AD415"/>
  <c r="Z401"/>
  <c r="AS400"/>
  <c r="AV400" s="1"/>
  <c r="AE417"/>
  <c r="AU416"/>
  <c r="BJ416" s="1"/>
  <c r="I402"/>
  <c r="H402"/>
  <c r="L401"/>
  <c r="K401"/>
  <c r="E406"/>
  <c r="P406" s="1"/>
  <c r="F404"/>
  <c r="Q404" s="1"/>
  <c r="G403"/>
  <c r="N404" l="1"/>
  <c r="M403"/>
  <c r="BV417"/>
  <c r="L402"/>
  <c r="K402"/>
  <c r="BK400"/>
  <c r="BH400"/>
  <c r="BT400"/>
  <c r="BQ400"/>
  <c r="BN400"/>
  <c r="BC401"/>
  <c r="BF401" s="1"/>
  <c r="BW401" s="1"/>
  <c r="AX401"/>
  <c r="BA401" s="1"/>
  <c r="BE417"/>
  <c r="AZ417"/>
  <c r="BP417" s="1"/>
  <c r="BD415"/>
  <c r="BU415" s="1"/>
  <c r="AY415"/>
  <c r="BO415" s="1"/>
  <c r="H403"/>
  <c r="AD416"/>
  <c r="AT415"/>
  <c r="BI415" s="1"/>
  <c r="Z402"/>
  <c r="AS401"/>
  <c r="AV401" s="1"/>
  <c r="AE418"/>
  <c r="AU417"/>
  <c r="BJ417" s="1"/>
  <c r="J402"/>
  <c r="I403"/>
  <c r="J403" s="1"/>
  <c r="Y404" s="1"/>
  <c r="E407"/>
  <c r="P407" s="1"/>
  <c r="F405"/>
  <c r="Q405" s="1"/>
  <c r="G404"/>
  <c r="N405" l="1"/>
  <c r="M404"/>
  <c r="BN401"/>
  <c r="BK401"/>
  <c r="BH401"/>
  <c r="BT401"/>
  <c r="BQ401"/>
  <c r="BC402"/>
  <c r="BF402" s="1"/>
  <c r="BW402" s="1"/>
  <c r="AX402"/>
  <c r="BA402" s="1"/>
  <c r="BE418"/>
  <c r="BV418" s="1"/>
  <c r="AZ418"/>
  <c r="BP418" s="1"/>
  <c r="BD416"/>
  <c r="BU416" s="1"/>
  <c r="AY416"/>
  <c r="BO416" s="1"/>
  <c r="AD417"/>
  <c r="AT416"/>
  <c r="BI416" s="1"/>
  <c r="AE419"/>
  <c r="AI419" s="1"/>
  <c r="AU418"/>
  <c r="BJ418" s="1"/>
  <c r="K403"/>
  <c r="Y403"/>
  <c r="Z403"/>
  <c r="AS402"/>
  <c r="AV402" s="1"/>
  <c r="L403"/>
  <c r="L404" s="1"/>
  <c r="I404"/>
  <c r="H404"/>
  <c r="K404"/>
  <c r="E408"/>
  <c r="P408" s="1"/>
  <c r="F406"/>
  <c r="Q406" s="1"/>
  <c r="G405"/>
  <c r="M405" l="1"/>
  <c r="N406"/>
  <c r="BP419"/>
  <c r="BQ402"/>
  <c r="BN402"/>
  <c r="BK402"/>
  <c r="J404"/>
  <c r="Y405" s="1"/>
  <c r="BH402"/>
  <c r="BT402"/>
  <c r="BC403"/>
  <c r="BF403" s="1"/>
  <c r="BW403" s="1"/>
  <c r="AX403"/>
  <c r="BA403" s="1"/>
  <c r="AZ419"/>
  <c r="BE419"/>
  <c r="BV419" s="1"/>
  <c r="BD417"/>
  <c r="BU417" s="1"/>
  <c r="AY417"/>
  <c r="BO417" s="1"/>
  <c r="AD418"/>
  <c r="AT417"/>
  <c r="BI417" s="1"/>
  <c r="AE420"/>
  <c r="AU419"/>
  <c r="BJ419" s="1"/>
  <c r="Z404"/>
  <c r="AS403"/>
  <c r="AV403" s="1"/>
  <c r="H405"/>
  <c r="I405"/>
  <c r="E409"/>
  <c r="P409" s="1"/>
  <c r="F407"/>
  <c r="Q407" s="1"/>
  <c r="G406"/>
  <c r="M406" l="1"/>
  <c r="N407"/>
  <c r="M407" s="1"/>
  <c r="L405"/>
  <c r="BH403"/>
  <c r="K405"/>
  <c r="BK403"/>
  <c r="BT403"/>
  <c r="BN403"/>
  <c r="BQ403"/>
  <c r="BE420"/>
  <c r="BV420" s="1"/>
  <c r="AZ420"/>
  <c r="BP420" s="1"/>
  <c r="BC404"/>
  <c r="BF404" s="1"/>
  <c r="BW404" s="1"/>
  <c r="AX404"/>
  <c r="BA404" s="1"/>
  <c r="AY418"/>
  <c r="BO418" s="1"/>
  <c r="BD418"/>
  <c r="BU418" s="1"/>
  <c r="AD419"/>
  <c r="AH419" s="1"/>
  <c r="AT418"/>
  <c r="BI418" s="1"/>
  <c r="AU420"/>
  <c r="BJ420" s="1"/>
  <c r="AE421"/>
  <c r="Z405"/>
  <c r="AS404"/>
  <c r="AV404" s="1"/>
  <c r="J405"/>
  <c r="I406"/>
  <c r="H406"/>
  <c r="E410"/>
  <c r="P410" s="1"/>
  <c r="F408"/>
  <c r="Q408" s="1"/>
  <c r="G407"/>
  <c r="O408" l="1"/>
  <c r="O409" s="1"/>
  <c r="O410" s="1"/>
  <c r="O411" s="1"/>
  <c r="O412" s="1"/>
  <c r="O413" s="1"/>
  <c r="O414" s="1"/>
  <c r="O415" s="1"/>
  <c r="O416" s="1"/>
  <c r="O417" s="1"/>
  <c r="O418" s="1"/>
  <c r="O419" s="1"/>
  <c r="N408"/>
  <c r="BN404"/>
  <c r="J406"/>
  <c r="Y407" s="1"/>
  <c r="BQ404"/>
  <c r="BH404"/>
  <c r="BK404"/>
  <c r="BT404"/>
  <c r="BE421"/>
  <c r="BV421" s="1"/>
  <c r="AZ421"/>
  <c r="BP421" s="1"/>
  <c r="I407"/>
  <c r="AX405"/>
  <c r="BA405" s="1"/>
  <c r="BC405"/>
  <c r="BF405" s="1"/>
  <c r="BW405" s="1"/>
  <c r="BD419"/>
  <c r="BU419" s="1"/>
  <c r="AY419"/>
  <c r="BO419" s="1"/>
  <c r="AD420"/>
  <c r="AT419"/>
  <c r="BI419" s="1"/>
  <c r="AE422"/>
  <c r="AU421"/>
  <c r="BJ421" s="1"/>
  <c r="Z406"/>
  <c r="AS405"/>
  <c r="AV405" s="1"/>
  <c r="K406"/>
  <c r="Y406"/>
  <c r="L406"/>
  <c r="L407" s="1"/>
  <c r="H407"/>
  <c r="E411"/>
  <c r="P411" s="1"/>
  <c r="F409"/>
  <c r="Q409" s="1"/>
  <c r="G408"/>
  <c r="M408" l="1"/>
  <c r="N409"/>
  <c r="BN405"/>
  <c r="J407"/>
  <c r="L408" s="1"/>
  <c r="K407"/>
  <c r="BT405"/>
  <c r="BQ405"/>
  <c r="BH405"/>
  <c r="BK405"/>
  <c r="BE422"/>
  <c r="BV422" s="1"/>
  <c r="AZ422"/>
  <c r="BP422" s="1"/>
  <c r="BC406"/>
  <c r="BF406" s="1"/>
  <c r="BW406" s="1"/>
  <c r="AX406"/>
  <c r="BA406" s="1"/>
  <c r="BD420"/>
  <c r="BU420" s="1"/>
  <c r="AY420"/>
  <c r="BO420" s="1"/>
  <c r="AD421"/>
  <c r="AT420"/>
  <c r="BI420" s="1"/>
  <c r="AE423"/>
  <c r="AU422"/>
  <c r="BJ422" s="1"/>
  <c r="K408"/>
  <c r="Z407"/>
  <c r="AG407" s="1"/>
  <c r="AS406"/>
  <c r="AV406" s="1"/>
  <c r="H408"/>
  <c r="I408"/>
  <c r="E412"/>
  <c r="P412" s="1"/>
  <c r="F410"/>
  <c r="Q410" s="1"/>
  <c r="G409"/>
  <c r="M409" l="1"/>
  <c r="N410"/>
  <c r="Y408"/>
  <c r="BK406"/>
  <c r="BH406"/>
  <c r="BT406"/>
  <c r="BQ406"/>
  <c r="BN406"/>
  <c r="BC407"/>
  <c r="BF407" s="1"/>
  <c r="BW407" s="1"/>
  <c r="AX407"/>
  <c r="BA407" s="1"/>
  <c r="AZ423"/>
  <c r="BP423" s="1"/>
  <c r="BE423"/>
  <c r="BV423" s="1"/>
  <c r="BD421"/>
  <c r="BU421" s="1"/>
  <c r="AY421"/>
  <c r="BO421" s="1"/>
  <c r="AD422"/>
  <c r="AT421"/>
  <c r="BI421" s="1"/>
  <c r="Z408"/>
  <c r="AS407"/>
  <c r="AV407" s="1"/>
  <c r="AU423"/>
  <c r="BJ423" s="1"/>
  <c r="AE424"/>
  <c r="H409"/>
  <c r="J408"/>
  <c r="I409"/>
  <c r="E413"/>
  <c r="P413" s="1"/>
  <c r="F411"/>
  <c r="Q411" s="1"/>
  <c r="G410"/>
  <c r="N411" l="1"/>
  <c r="M410"/>
  <c r="BV424"/>
  <c r="BK407"/>
  <c r="BN407"/>
  <c r="BH407"/>
  <c r="BT407"/>
  <c r="BQ407"/>
  <c r="BC408"/>
  <c r="BF408" s="1"/>
  <c r="BW408" s="1"/>
  <c r="AX408"/>
  <c r="BA408" s="1"/>
  <c r="BD422"/>
  <c r="BU422" s="1"/>
  <c r="AY422"/>
  <c r="BO422" s="1"/>
  <c r="BE424"/>
  <c r="AZ424"/>
  <c r="BP424" s="1"/>
  <c r="AD423"/>
  <c r="AT422"/>
  <c r="BI422" s="1"/>
  <c r="Z409"/>
  <c r="AS408"/>
  <c r="AV408" s="1"/>
  <c r="K409"/>
  <c r="Y409"/>
  <c r="AE425"/>
  <c r="AU424"/>
  <c r="BJ424" s="1"/>
  <c r="H410"/>
  <c r="J409"/>
  <c r="L409"/>
  <c r="I410"/>
  <c r="E414"/>
  <c r="P414" s="1"/>
  <c r="F412"/>
  <c r="Q412" s="1"/>
  <c r="G411"/>
  <c r="N412" l="1"/>
  <c r="M411"/>
  <c r="BQ408"/>
  <c r="BK408"/>
  <c r="BN408"/>
  <c r="BT408"/>
  <c r="BH408"/>
  <c r="BE425"/>
  <c r="BV425" s="1"/>
  <c r="AZ425"/>
  <c r="BP425" s="1"/>
  <c r="AX409"/>
  <c r="BA409" s="1"/>
  <c r="BC409"/>
  <c r="BF409" s="1"/>
  <c r="BW409" s="1"/>
  <c r="BD423"/>
  <c r="BU423" s="1"/>
  <c r="AY423"/>
  <c r="BO423" s="1"/>
  <c r="AT423"/>
  <c r="BI423" s="1"/>
  <c r="AD424"/>
  <c r="AE426"/>
  <c r="AU425"/>
  <c r="BJ425" s="1"/>
  <c r="Z410"/>
  <c r="AS409"/>
  <c r="AV409" s="1"/>
  <c r="K410"/>
  <c r="Y410"/>
  <c r="L410"/>
  <c r="H411"/>
  <c r="J410"/>
  <c r="I411"/>
  <c r="E415"/>
  <c r="P415" s="1"/>
  <c r="F413"/>
  <c r="Q413" s="1"/>
  <c r="G412"/>
  <c r="M412" l="1"/>
  <c r="N413"/>
  <c r="BH409"/>
  <c r="BK409"/>
  <c r="BQ409"/>
  <c r="BN409"/>
  <c r="BT409"/>
  <c r="BE426"/>
  <c r="BV426" s="1"/>
  <c r="AZ426"/>
  <c r="BP426" s="1"/>
  <c r="BC410"/>
  <c r="BF410" s="1"/>
  <c r="BW410" s="1"/>
  <c r="AX410"/>
  <c r="BA410" s="1"/>
  <c r="BD424"/>
  <c r="BU424" s="1"/>
  <c r="AY424"/>
  <c r="BO424" s="1"/>
  <c r="AT424"/>
  <c r="BI424" s="1"/>
  <c r="AD425"/>
  <c r="Z411"/>
  <c r="AS410"/>
  <c r="AV410" s="1"/>
  <c r="K411"/>
  <c r="Y411"/>
  <c r="AE427"/>
  <c r="AE428" s="1"/>
  <c r="AE429" s="1"/>
  <c r="AE430" s="1"/>
  <c r="AE431" s="1"/>
  <c r="AU426"/>
  <c r="BJ426" s="1"/>
  <c r="H412"/>
  <c r="J411"/>
  <c r="L411"/>
  <c r="I412"/>
  <c r="E416"/>
  <c r="P416" s="1"/>
  <c r="F414"/>
  <c r="Q414" s="1"/>
  <c r="G413"/>
  <c r="N414" l="1"/>
  <c r="M413"/>
  <c r="AE432"/>
  <c r="AE433" s="1"/>
  <c r="AE434" s="1"/>
  <c r="AE435" s="1"/>
  <c r="AE436" s="1"/>
  <c r="AE437" s="1"/>
  <c r="AE438" s="1"/>
  <c r="AE439" s="1"/>
  <c r="AE440" s="1"/>
  <c r="AE441" s="1"/>
  <c r="AE442" s="1"/>
  <c r="AE443" s="1"/>
  <c r="AI431"/>
  <c r="BK410"/>
  <c r="BH410"/>
  <c r="BT410"/>
  <c r="BQ410"/>
  <c r="BN410"/>
  <c r="BE427"/>
  <c r="BV427" s="1"/>
  <c r="AZ427"/>
  <c r="BP427" s="1"/>
  <c r="BC411"/>
  <c r="BF411" s="1"/>
  <c r="BW411" s="1"/>
  <c r="AX411"/>
  <c r="BA411" s="1"/>
  <c r="BD425"/>
  <c r="BU425" s="1"/>
  <c r="AY425"/>
  <c r="BO425" s="1"/>
  <c r="AT425"/>
  <c r="BI425" s="1"/>
  <c r="AD426"/>
  <c r="AU427"/>
  <c r="BJ427" s="1"/>
  <c r="Z412"/>
  <c r="AS411"/>
  <c r="AV411" s="1"/>
  <c r="K412"/>
  <c r="Y412"/>
  <c r="L412"/>
  <c r="H413"/>
  <c r="J412"/>
  <c r="I413"/>
  <c r="E417"/>
  <c r="P417" s="1"/>
  <c r="F415"/>
  <c r="Q415" s="1"/>
  <c r="G414"/>
  <c r="N415" l="1"/>
  <c r="M414"/>
  <c r="AE444"/>
  <c r="AE445" s="1"/>
  <c r="AE446" s="1"/>
  <c r="AE447" s="1"/>
  <c r="AE448" s="1"/>
  <c r="AE449" s="1"/>
  <c r="AE450" s="1"/>
  <c r="AE451" s="1"/>
  <c r="AE452" s="1"/>
  <c r="AE453" s="1"/>
  <c r="AE454" s="1"/>
  <c r="AE455" s="1"/>
  <c r="AI443"/>
  <c r="BK411"/>
  <c r="BN411"/>
  <c r="BH411"/>
  <c r="BT411"/>
  <c r="BQ411"/>
  <c r="BE428"/>
  <c r="BV428" s="1"/>
  <c r="AZ428"/>
  <c r="BP428" s="1"/>
  <c r="BC412"/>
  <c r="BF412" s="1"/>
  <c r="BW412" s="1"/>
  <c r="AX412"/>
  <c r="BA412" s="1"/>
  <c r="AY426"/>
  <c r="BO426" s="1"/>
  <c r="BD426"/>
  <c r="BU426" s="1"/>
  <c r="AT426"/>
  <c r="BI426" s="1"/>
  <c r="AD427"/>
  <c r="AD428" s="1"/>
  <c r="AD429" s="1"/>
  <c r="AD430" s="1"/>
  <c r="AD431" s="1"/>
  <c r="K413"/>
  <c r="Y413"/>
  <c r="AU428"/>
  <c r="BJ428" s="1"/>
  <c r="Z413"/>
  <c r="AS412"/>
  <c r="AV412" s="1"/>
  <c r="H414"/>
  <c r="J413"/>
  <c r="L413"/>
  <c r="I414"/>
  <c r="E418"/>
  <c r="P418" s="1"/>
  <c r="F416"/>
  <c r="Q416" s="1"/>
  <c r="G415"/>
  <c r="N416" l="1"/>
  <c r="M415"/>
  <c r="AD432"/>
  <c r="AD433" s="1"/>
  <c r="AD434" s="1"/>
  <c r="AD435" s="1"/>
  <c r="AD436" s="1"/>
  <c r="AD437" s="1"/>
  <c r="AD438" s="1"/>
  <c r="AD439" s="1"/>
  <c r="AD440" s="1"/>
  <c r="AD441" s="1"/>
  <c r="AD442" s="1"/>
  <c r="AD443" s="1"/>
  <c r="AH431"/>
  <c r="AE456"/>
  <c r="AE457" s="1"/>
  <c r="AE458" s="1"/>
  <c r="AE459" s="1"/>
  <c r="AE460" s="1"/>
  <c r="AE461" s="1"/>
  <c r="AE462" s="1"/>
  <c r="AE463" s="1"/>
  <c r="AE464" s="1"/>
  <c r="AE465" s="1"/>
  <c r="AE466" s="1"/>
  <c r="AE467" s="1"/>
  <c r="AI455"/>
  <c r="BK412"/>
  <c r="BQ412"/>
  <c r="BN412"/>
  <c r="BH412"/>
  <c r="BT412"/>
  <c r="AX413"/>
  <c r="BA413" s="1"/>
  <c r="BC413"/>
  <c r="BF413" s="1"/>
  <c r="BW413" s="1"/>
  <c r="BE429"/>
  <c r="BV429" s="1"/>
  <c r="AZ429"/>
  <c r="BP429" s="1"/>
  <c r="BD427"/>
  <c r="BU427" s="1"/>
  <c r="AY427"/>
  <c r="BO427" s="1"/>
  <c r="AT427"/>
  <c r="BI427" s="1"/>
  <c r="AU429"/>
  <c r="BJ429" s="1"/>
  <c r="K414"/>
  <c r="Y414"/>
  <c r="Z414"/>
  <c r="AS413"/>
  <c r="AV413" s="1"/>
  <c r="L414"/>
  <c r="H415"/>
  <c r="J414"/>
  <c r="I415"/>
  <c r="E419"/>
  <c r="P419" s="1"/>
  <c r="F417"/>
  <c r="Q417" s="1"/>
  <c r="G416"/>
  <c r="N417" l="1"/>
  <c r="M416"/>
  <c r="AD444"/>
  <c r="AD445" s="1"/>
  <c r="AD446" s="1"/>
  <c r="AD447" s="1"/>
  <c r="AD448" s="1"/>
  <c r="AD449" s="1"/>
  <c r="AD450" s="1"/>
  <c r="AD451" s="1"/>
  <c r="AD452" s="1"/>
  <c r="AD453" s="1"/>
  <c r="AD454" s="1"/>
  <c r="AD455" s="1"/>
  <c r="AH443"/>
  <c r="AE468"/>
  <c r="AE469" s="1"/>
  <c r="AE470" s="1"/>
  <c r="AE471" s="1"/>
  <c r="AE472" s="1"/>
  <c r="AE473" s="1"/>
  <c r="AE474" s="1"/>
  <c r="AE475" s="1"/>
  <c r="AE476" s="1"/>
  <c r="AE477" s="1"/>
  <c r="AE478" s="1"/>
  <c r="AE479" s="1"/>
  <c r="AI467"/>
  <c r="BT413"/>
  <c r="BQ413"/>
  <c r="BH413"/>
  <c r="BN413"/>
  <c r="BK413"/>
  <c r="BC414"/>
  <c r="BF414" s="1"/>
  <c r="BW414" s="1"/>
  <c r="AX414"/>
  <c r="BA414" s="1"/>
  <c r="BE430"/>
  <c r="BV430" s="1"/>
  <c r="AZ430"/>
  <c r="BP430" s="1"/>
  <c r="BD428"/>
  <c r="BU428" s="1"/>
  <c r="AY428"/>
  <c r="BO428" s="1"/>
  <c r="AT428"/>
  <c r="BI428" s="1"/>
  <c r="K415"/>
  <c r="Y415"/>
  <c r="Z415"/>
  <c r="AS414"/>
  <c r="AV414" s="1"/>
  <c r="AU430"/>
  <c r="BJ430" s="1"/>
  <c r="H416"/>
  <c r="J415"/>
  <c r="L415"/>
  <c r="I416"/>
  <c r="E420"/>
  <c r="P420" s="1"/>
  <c r="F418"/>
  <c r="Q418" s="1"/>
  <c r="G417"/>
  <c r="N418" l="1"/>
  <c r="M417"/>
  <c r="AD456"/>
  <c r="AD457" s="1"/>
  <c r="AD458" s="1"/>
  <c r="AD459" s="1"/>
  <c r="AD460" s="1"/>
  <c r="AD461" s="1"/>
  <c r="AD462" s="1"/>
  <c r="AD463" s="1"/>
  <c r="AD464" s="1"/>
  <c r="AD465" s="1"/>
  <c r="AD466" s="1"/>
  <c r="AD467" s="1"/>
  <c r="AH455"/>
  <c r="AE480"/>
  <c r="AE481" s="1"/>
  <c r="AE482" s="1"/>
  <c r="AE483" s="1"/>
  <c r="AE484" s="1"/>
  <c r="AE485" s="1"/>
  <c r="AE486" s="1"/>
  <c r="AE487" s="1"/>
  <c r="AE488" s="1"/>
  <c r="AE489" s="1"/>
  <c r="AE490" s="1"/>
  <c r="AE491" s="1"/>
  <c r="AI479"/>
  <c r="BH414"/>
  <c r="BK414"/>
  <c r="BT414"/>
  <c r="BQ414"/>
  <c r="BN414"/>
  <c r="AZ431"/>
  <c r="BP431" s="1"/>
  <c r="BE431"/>
  <c r="BV431" s="1"/>
  <c r="BC415"/>
  <c r="BF415" s="1"/>
  <c r="BW415" s="1"/>
  <c r="AX415"/>
  <c r="BA415" s="1"/>
  <c r="BD429"/>
  <c r="BU429" s="1"/>
  <c r="AY429"/>
  <c r="BO429" s="1"/>
  <c r="AT429"/>
  <c r="BI429" s="1"/>
  <c r="AU431"/>
  <c r="BJ431" s="1"/>
  <c r="Z416"/>
  <c r="AS415"/>
  <c r="AV415" s="1"/>
  <c r="K416"/>
  <c r="Y416"/>
  <c r="L416"/>
  <c r="H417"/>
  <c r="J416"/>
  <c r="I417"/>
  <c r="F419"/>
  <c r="Q419" s="1"/>
  <c r="G418"/>
  <c r="E421"/>
  <c r="P421" s="1"/>
  <c r="N419" l="1"/>
  <c r="M419" s="1"/>
  <c r="M418"/>
  <c r="AD468"/>
  <c r="AD469" s="1"/>
  <c r="AD470" s="1"/>
  <c r="AD471" s="1"/>
  <c r="AD472" s="1"/>
  <c r="AD473" s="1"/>
  <c r="AD474" s="1"/>
  <c r="AD475" s="1"/>
  <c r="AD476" s="1"/>
  <c r="AD477" s="1"/>
  <c r="AD478" s="1"/>
  <c r="AD479" s="1"/>
  <c r="AH467"/>
  <c r="AE492"/>
  <c r="AE493" s="1"/>
  <c r="AE494" s="1"/>
  <c r="AE495" s="1"/>
  <c r="AE496" s="1"/>
  <c r="AE497" s="1"/>
  <c r="AE498" s="1"/>
  <c r="AE499" s="1"/>
  <c r="AE500" s="1"/>
  <c r="AE501" s="1"/>
  <c r="AE502" s="1"/>
  <c r="AE503" s="1"/>
  <c r="AI491"/>
  <c r="BQ415"/>
  <c r="BH415"/>
  <c r="BN415"/>
  <c r="BK415"/>
  <c r="BT415"/>
  <c r="BE432"/>
  <c r="BV432" s="1"/>
  <c r="AZ432"/>
  <c r="BP432" s="1"/>
  <c r="BC416"/>
  <c r="BF416" s="1"/>
  <c r="BW416" s="1"/>
  <c r="AX416"/>
  <c r="BA416" s="1"/>
  <c r="AY430"/>
  <c r="BO430" s="1"/>
  <c r="BD430"/>
  <c r="BU430" s="1"/>
  <c r="AT430"/>
  <c r="BI430" s="1"/>
  <c r="K417"/>
  <c r="Y417"/>
  <c r="AU432"/>
  <c r="BJ432" s="1"/>
  <c r="Z417"/>
  <c r="AS416"/>
  <c r="AV416" s="1"/>
  <c r="H418"/>
  <c r="L417"/>
  <c r="I418"/>
  <c r="J417"/>
  <c r="F420"/>
  <c r="Q420" s="1"/>
  <c r="G419"/>
  <c r="E422"/>
  <c r="P422" s="1"/>
  <c r="N420" l="1"/>
  <c r="O420"/>
  <c r="O421" s="1"/>
  <c r="O422" s="1"/>
  <c r="O423" s="1"/>
  <c r="O424" s="1"/>
  <c r="O425" s="1"/>
  <c r="O426" s="1"/>
  <c r="O427" s="1"/>
  <c r="O428" s="1"/>
  <c r="O429" s="1"/>
  <c r="O430" s="1"/>
  <c r="O431" s="1"/>
  <c r="AD480"/>
  <c r="AD481" s="1"/>
  <c r="AD482" s="1"/>
  <c r="AD483" s="1"/>
  <c r="AD484" s="1"/>
  <c r="AD485" s="1"/>
  <c r="AD486" s="1"/>
  <c r="AD487" s="1"/>
  <c r="AD488" s="1"/>
  <c r="AD489" s="1"/>
  <c r="AD490" s="1"/>
  <c r="AD491" s="1"/>
  <c r="AH479"/>
  <c r="AE504"/>
  <c r="AE505" s="1"/>
  <c r="AE506" s="1"/>
  <c r="AE507" s="1"/>
  <c r="AE508" s="1"/>
  <c r="AE509" s="1"/>
  <c r="AE510" s="1"/>
  <c r="AE511" s="1"/>
  <c r="AE512" s="1"/>
  <c r="AE513" s="1"/>
  <c r="AE514" s="1"/>
  <c r="AE515" s="1"/>
  <c r="AI503"/>
  <c r="J418"/>
  <c r="Y419" s="1"/>
  <c r="BH416"/>
  <c r="BT416"/>
  <c r="BQ416"/>
  <c r="BN416"/>
  <c r="BK416"/>
  <c r="BC417"/>
  <c r="BF417" s="1"/>
  <c r="BW417" s="1"/>
  <c r="AX417"/>
  <c r="BA417" s="1"/>
  <c r="BE433"/>
  <c r="BV433" s="1"/>
  <c r="AZ433"/>
  <c r="BP433" s="1"/>
  <c r="BD431"/>
  <c r="BU431" s="1"/>
  <c r="AY431"/>
  <c r="BO431" s="1"/>
  <c r="AT431"/>
  <c r="BI431" s="1"/>
  <c r="Z418"/>
  <c r="AS417"/>
  <c r="AV417" s="1"/>
  <c r="K418"/>
  <c r="Y418"/>
  <c r="AU433"/>
  <c r="BJ433" s="1"/>
  <c r="H419"/>
  <c r="I419"/>
  <c r="L418"/>
  <c r="F421"/>
  <c r="Q421" s="1"/>
  <c r="G420"/>
  <c r="E423"/>
  <c r="P423" s="1"/>
  <c r="M420" l="1"/>
  <c r="N421"/>
  <c r="AD492"/>
  <c r="AD493" s="1"/>
  <c r="AD494" s="1"/>
  <c r="AD495" s="1"/>
  <c r="AD496" s="1"/>
  <c r="AD497" s="1"/>
  <c r="AD498" s="1"/>
  <c r="AD499" s="1"/>
  <c r="AD500" s="1"/>
  <c r="AD501" s="1"/>
  <c r="AD502" s="1"/>
  <c r="AD503" s="1"/>
  <c r="AH491"/>
  <c r="AE516"/>
  <c r="AE517" s="1"/>
  <c r="AE518" s="1"/>
  <c r="AE519" s="1"/>
  <c r="AE520" s="1"/>
  <c r="AE521" s="1"/>
  <c r="AE522" s="1"/>
  <c r="AE523" s="1"/>
  <c r="AE524" s="1"/>
  <c r="AE525" s="1"/>
  <c r="AE526" s="1"/>
  <c r="AE527" s="1"/>
  <c r="AI515"/>
  <c r="L419"/>
  <c r="K419"/>
  <c r="BN417"/>
  <c r="BK417"/>
  <c r="BH417"/>
  <c r="J419"/>
  <c r="BT417"/>
  <c r="BQ417"/>
  <c r="BC418"/>
  <c r="BF418" s="1"/>
  <c r="BW418" s="1"/>
  <c r="AX418"/>
  <c r="BA418" s="1"/>
  <c r="BE434"/>
  <c r="BV434" s="1"/>
  <c r="AZ434"/>
  <c r="BP434" s="1"/>
  <c r="BD432"/>
  <c r="BU432" s="1"/>
  <c r="AY432"/>
  <c r="BO432" s="1"/>
  <c r="AT432"/>
  <c r="BI432" s="1"/>
  <c r="Z419"/>
  <c r="AG419" s="1"/>
  <c r="AS418"/>
  <c r="AV418" s="1"/>
  <c r="AU434"/>
  <c r="BJ434" s="1"/>
  <c r="H420"/>
  <c r="I420"/>
  <c r="F422"/>
  <c r="Q422" s="1"/>
  <c r="G421"/>
  <c r="E424"/>
  <c r="P424" s="1"/>
  <c r="N422" l="1"/>
  <c r="M421"/>
  <c r="AD504"/>
  <c r="AD505" s="1"/>
  <c r="AD506" s="1"/>
  <c r="AD507" s="1"/>
  <c r="AD508" s="1"/>
  <c r="AD509" s="1"/>
  <c r="AD510" s="1"/>
  <c r="AD511" s="1"/>
  <c r="AD512" s="1"/>
  <c r="AD513" s="1"/>
  <c r="AD514" s="1"/>
  <c r="AD515" s="1"/>
  <c r="AH503"/>
  <c r="AE528"/>
  <c r="AE529" s="1"/>
  <c r="AE530" s="1"/>
  <c r="AE531" s="1"/>
  <c r="AE532" s="1"/>
  <c r="AE533" s="1"/>
  <c r="AE534" s="1"/>
  <c r="AE535" s="1"/>
  <c r="AE536" s="1"/>
  <c r="AE537" s="1"/>
  <c r="AE538" s="1"/>
  <c r="AE539" s="1"/>
  <c r="AI527"/>
  <c r="L420"/>
  <c r="BT418"/>
  <c r="BK418"/>
  <c r="BQ418"/>
  <c r="BH418"/>
  <c r="K420"/>
  <c r="Y420"/>
  <c r="BN418"/>
  <c r="AZ435"/>
  <c r="BP435" s="1"/>
  <c r="BE435"/>
  <c r="BV435" s="1"/>
  <c r="BC419"/>
  <c r="BF419" s="1"/>
  <c r="BW419" s="1"/>
  <c r="AX419"/>
  <c r="BA419" s="1"/>
  <c r="BD433"/>
  <c r="BU433" s="1"/>
  <c r="AY433"/>
  <c r="BO433" s="1"/>
  <c r="AT433"/>
  <c r="BI433" s="1"/>
  <c r="AU435"/>
  <c r="BJ435" s="1"/>
  <c r="Z420"/>
  <c r="AS419"/>
  <c r="AV419" s="1"/>
  <c r="H421"/>
  <c r="J420"/>
  <c r="I421"/>
  <c r="F423"/>
  <c r="Q423" s="1"/>
  <c r="G422"/>
  <c r="E425"/>
  <c r="P425" s="1"/>
  <c r="N423" l="1"/>
  <c r="M422"/>
  <c r="AD516"/>
  <c r="AD517" s="1"/>
  <c r="AD518" s="1"/>
  <c r="AD519" s="1"/>
  <c r="AD520" s="1"/>
  <c r="AD521" s="1"/>
  <c r="AD522" s="1"/>
  <c r="AD523" s="1"/>
  <c r="AD524" s="1"/>
  <c r="AD525" s="1"/>
  <c r="AD526" s="1"/>
  <c r="AD527" s="1"/>
  <c r="AH515"/>
  <c r="AE540"/>
  <c r="AE541" s="1"/>
  <c r="AE542" s="1"/>
  <c r="AE543" s="1"/>
  <c r="AE544" s="1"/>
  <c r="AE545" s="1"/>
  <c r="AE546" s="1"/>
  <c r="AE547" s="1"/>
  <c r="AE548" s="1"/>
  <c r="AE549" s="1"/>
  <c r="AE550" s="1"/>
  <c r="AE551" s="1"/>
  <c r="AI539"/>
  <c r="BT419"/>
  <c r="BH419"/>
  <c r="BK419"/>
  <c r="BN419"/>
  <c r="BQ419"/>
  <c r="BC420"/>
  <c r="BF420" s="1"/>
  <c r="BW420" s="1"/>
  <c r="AX420"/>
  <c r="BA420" s="1"/>
  <c r="BE436"/>
  <c r="BV436" s="1"/>
  <c r="AZ436"/>
  <c r="BP436" s="1"/>
  <c r="AY434"/>
  <c r="BO434" s="1"/>
  <c r="BD434"/>
  <c r="BU434" s="1"/>
  <c r="AT434"/>
  <c r="BI434" s="1"/>
  <c r="AU436"/>
  <c r="BJ436" s="1"/>
  <c r="K421"/>
  <c r="Y421"/>
  <c r="Z421"/>
  <c r="AS420"/>
  <c r="AV420" s="1"/>
  <c r="J421"/>
  <c r="L421"/>
  <c r="I422"/>
  <c r="H422"/>
  <c r="F424"/>
  <c r="Q424" s="1"/>
  <c r="G423"/>
  <c r="E426"/>
  <c r="P426" s="1"/>
  <c r="N424" l="1"/>
  <c r="M423"/>
  <c r="AD528"/>
  <c r="AD529" s="1"/>
  <c r="AD530" s="1"/>
  <c r="AD531" s="1"/>
  <c r="AD532" s="1"/>
  <c r="AD533" s="1"/>
  <c r="AD534" s="1"/>
  <c r="AD535" s="1"/>
  <c r="AD536" s="1"/>
  <c r="AD537" s="1"/>
  <c r="AD538" s="1"/>
  <c r="AD539" s="1"/>
  <c r="AH527"/>
  <c r="AE552"/>
  <c r="AE553" s="1"/>
  <c r="AE554" s="1"/>
  <c r="AE555" s="1"/>
  <c r="AE556" s="1"/>
  <c r="AE557" s="1"/>
  <c r="AE558" s="1"/>
  <c r="AE559" s="1"/>
  <c r="AE560" s="1"/>
  <c r="AE561" s="1"/>
  <c r="AE562" s="1"/>
  <c r="AE563" s="1"/>
  <c r="AI551"/>
  <c r="BQ420"/>
  <c r="BN420"/>
  <c r="BT420"/>
  <c r="BK420"/>
  <c r="BH420"/>
  <c r="AX421"/>
  <c r="BA421" s="1"/>
  <c r="BC421"/>
  <c r="BF421" s="1"/>
  <c r="BW421" s="1"/>
  <c r="BE437"/>
  <c r="BV437" s="1"/>
  <c r="AZ437"/>
  <c r="BP437" s="1"/>
  <c r="BD435"/>
  <c r="BU435" s="1"/>
  <c r="AY435"/>
  <c r="BO435" s="1"/>
  <c r="AT435"/>
  <c r="BI435" s="1"/>
  <c r="Z422"/>
  <c r="AS421"/>
  <c r="AV421" s="1"/>
  <c r="AU437"/>
  <c r="BJ437" s="1"/>
  <c r="K422"/>
  <c r="Y422"/>
  <c r="L422"/>
  <c r="I423"/>
  <c r="H423"/>
  <c r="J422"/>
  <c r="F425"/>
  <c r="Q425" s="1"/>
  <c r="G424"/>
  <c r="E427"/>
  <c r="P427" s="1"/>
  <c r="N425" l="1"/>
  <c r="M424"/>
  <c r="AD540"/>
  <c r="AD541" s="1"/>
  <c r="AD542" s="1"/>
  <c r="AD543" s="1"/>
  <c r="AD544" s="1"/>
  <c r="AD545" s="1"/>
  <c r="AD546" s="1"/>
  <c r="AD547" s="1"/>
  <c r="AD548" s="1"/>
  <c r="AD549" s="1"/>
  <c r="AD550" s="1"/>
  <c r="AD551" s="1"/>
  <c r="AH539"/>
  <c r="AE564"/>
  <c r="AE565" s="1"/>
  <c r="AE566" s="1"/>
  <c r="AR51" s="1"/>
  <c r="AI563"/>
  <c r="AR50"/>
  <c r="BT421"/>
  <c r="BK421"/>
  <c r="BN421"/>
  <c r="BH421"/>
  <c r="BQ421"/>
  <c r="BC422"/>
  <c r="BF422" s="1"/>
  <c r="BW422" s="1"/>
  <c r="AX422"/>
  <c r="BA422" s="1"/>
  <c r="BE438"/>
  <c r="BV438" s="1"/>
  <c r="AZ438"/>
  <c r="BP438" s="1"/>
  <c r="BD436"/>
  <c r="BU436" s="1"/>
  <c r="AY436"/>
  <c r="BO436" s="1"/>
  <c r="AT436"/>
  <c r="BI436" s="1"/>
  <c r="K423"/>
  <c r="Y423"/>
  <c r="AU438"/>
  <c r="BJ438" s="1"/>
  <c r="Z423"/>
  <c r="AS422"/>
  <c r="AV422" s="1"/>
  <c r="J423"/>
  <c r="I424"/>
  <c r="L423"/>
  <c r="H424"/>
  <c r="F426"/>
  <c r="Q426" s="1"/>
  <c r="G425"/>
  <c r="E428"/>
  <c r="P428" s="1"/>
  <c r="N426" l="1"/>
  <c r="M425"/>
  <c r="AN51"/>
  <c r="AD552"/>
  <c r="AD553" s="1"/>
  <c r="AD554" s="1"/>
  <c r="AD555" s="1"/>
  <c r="AD556" s="1"/>
  <c r="AD557" s="1"/>
  <c r="AD558" s="1"/>
  <c r="AD559" s="1"/>
  <c r="AD560" s="1"/>
  <c r="AD561" s="1"/>
  <c r="AD562" s="1"/>
  <c r="AD563" s="1"/>
  <c r="AH551"/>
  <c r="I425"/>
  <c r="BQ422"/>
  <c r="BT422"/>
  <c r="BK422"/>
  <c r="BN422"/>
  <c r="BH422"/>
  <c r="BC423"/>
  <c r="BF423" s="1"/>
  <c r="BW423" s="1"/>
  <c r="AX423"/>
  <c r="BA423" s="1"/>
  <c r="AZ439"/>
  <c r="BP439" s="1"/>
  <c r="BE439"/>
  <c r="BV439" s="1"/>
  <c r="BD437"/>
  <c r="BU437" s="1"/>
  <c r="AY437"/>
  <c r="BO437" s="1"/>
  <c r="AT437"/>
  <c r="BI437" s="1"/>
  <c r="K424"/>
  <c r="Y424"/>
  <c r="AU439"/>
  <c r="BJ439" s="1"/>
  <c r="Z424"/>
  <c r="AS423"/>
  <c r="AV423" s="1"/>
  <c r="L424"/>
  <c r="J424"/>
  <c r="H425"/>
  <c r="J425" s="1"/>
  <c r="Y426" s="1"/>
  <c r="F427"/>
  <c r="Q427" s="1"/>
  <c r="G426"/>
  <c r="E429"/>
  <c r="P429" s="1"/>
  <c r="I426" l="1"/>
  <c r="M426"/>
  <c r="N427"/>
  <c r="AD564"/>
  <c r="AD565" s="1"/>
  <c r="AD566" s="1"/>
  <c r="AQ51" s="1"/>
  <c r="AM51" s="1"/>
  <c r="AQ50"/>
  <c r="AH563"/>
  <c r="BN423"/>
  <c r="BQ423"/>
  <c r="BH423"/>
  <c r="BT423"/>
  <c r="BK423"/>
  <c r="BC424"/>
  <c r="BF424" s="1"/>
  <c r="BW424" s="1"/>
  <c r="AX424"/>
  <c r="BA424" s="1"/>
  <c r="BE440"/>
  <c r="BV440" s="1"/>
  <c r="AZ440"/>
  <c r="BP440" s="1"/>
  <c r="BD438"/>
  <c r="BU438" s="1"/>
  <c r="AY438"/>
  <c r="BO438" s="1"/>
  <c r="AT438"/>
  <c r="BI438" s="1"/>
  <c r="Z425"/>
  <c r="AS424"/>
  <c r="AV424" s="1"/>
  <c r="L425"/>
  <c r="L426" s="1"/>
  <c r="Y425"/>
  <c r="AU440"/>
  <c r="BJ440" s="1"/>
  <c r="K425"/>
  <c r="H426"/>
  <c r="K426"/>
  <c r="F428"/>
  <c r="Q428" s="1"/>
  <c r="G427"/>
  <c r="E430"/>
  <c r="P430" s="1"/>
  <c r="N428" l="1"/>
  <c r="M427"/>
  <c r="I427"/>
  <c r="J426"/>
  <c r="BT424"/>
  <c r="BK424"/>
  <c r="BN424"/>
  <c r="BQ424"/>
  <c r="BH424"/>
  <c r="BE441"/>
  <c r="BV441" s="1"/>
  <c r="AZ441"/>
  <c r="BP441" s="1"/>
  <c r="AX425"/>
  <c r="BA425" s="1"/>
  <c r="BC425"/>
  <c r="BF425" s="1"/>
  <c r="BW425" s="1"/>
  <c r="BD439"/>
  <c r="BU439" s="1"/>
  <c r="AY439"/>
  <c r="BO439" s="1"/>
  <c r="AT439"/>
  <c r="BI439" s="1"/>
  <c r="K427"/>
  <c r="Y427"/>
  <c r="AU441"/>
  <c r="BJ441" s="1"/>
  <c r="Z426"/>
  <c r="AS425"/>
  <c r="AV425" s="1"/>
  <c r="L427"/>
  <c r="H427"/>
  <c r="J427" s="1"/>
  <c r="Y428" s="1"/>
  <c r="F429"/>
  <c r="Q429" s="1"/>
  <c r="G428"/>
  <c r="I428" s="1"/>
  <c r="E431"/>
  <c r="P431" s="1"/>
  <c r="N429" l="1"/>
  <c r="M428"/>
  <c r="BT425"/>
  <c r="BH425"/>
  <c r="BK425"/>
  <c r="BN425"/>
  <c r="BQ425"/>
  <c r="BC426"/>
  <c r="BF426" s="1"/>
  <c r="BW426" s="1"/>
  <c r="AX426"/>
  <c r="BA426" s="1"/>
  <c r="BE442"/>
  <c r="BV442" s="1"/>
  <c r="AZ442"/>
  <c r="BP442" s="1"/>
  <c r="BD440"/>
  <c r="BU440" s="1"/>
  <c r="AY440"/>
  <c r="BO440" s="1"/>
  <c r="AT440"/>
  <c r="BI440" s="1"/>
  <c r="Z427"/>
  <c r="Z428" s="1"/>
  <c r="Z429" s="1"/>
  <c r="AS426"/>
  <c r="AV426" s="1"/>
  <c r="AU442"/>
  <c r="BJ442" s="1"/>
  <c r="L428"/>
  <c r="K428"/>
  <c r="H428"/>
  <c r="J428" s="1"/>
  <c r="F430"/>
  <c r="Q430" s="1"/>
  <c r="G429"/>
  <c r="I429" s="1"/>
  <c r="E432"/>
  <c r="P432" s="1"/>
  <c r="M429" l="1"/>
  <c r="N430"/>
  <c r="BH426"/>
  <c r="BQ426"/>
  <c r="BK426"/>
  <c r="BT426"/>
  <c r="BN426"/>
  <c r="BE443"/>
  <c r="BV443" s="1"/>
  <c r="AZ443"/>
  <c r="BP443" s="1"/>
  <c r="BC427"/>
  <c r="BF427" s="1"/>
  <c r="BW427" s="1"/>
  <c r="AX427"/>
  <c r="BA427" s="1"/>
  <c r="BD441"/>
  <c r="BU441" s="1"/>
  <c r="AY441"/>
  <c r="BO441" s="1"/>
  <c r="AT441"/>
  <c r="BI441" s="1"/>
  <c r="AS427"/>
  <c r="AV427" s="1"/>
  <c r="K429"/>
  <c r="Y429"/>
  <c r="AU443"/>
  <c r="BJ443" s="1"/>
  <c r="H429"/>
  <c r="L429"/>
  <c r="F431"/>
  <c r="Q431" s="1"/>
  <c r="G430"/>
  <c r="I430" s="1"/>
  <c r="E433"/>
  <c r="P433" s="1"/>
  <c r="N431" l="1"/>
  <c r="M431" s="1"/>
  <c r="M430"/>
  <c r="BH427"/>
  <c r="BK427"/>
  <c r="BN427"/>
  <c r="BQ427"/>
  <c r="BT427"/>
  <c r="BC428"/>
  <c r="BF428" s="1"/>
  <c r="BW428" s="1"/>
  <c r="AX428"/>
  <c r="BA428" s="1"/>
  <c r="BE444"/>
  <c r="BV444" s="1"/>
  <c r="AZ444"/>
  <c r="BP444" s="1"/>
  <c r="AY442"/>
  <c r="BO442" s="1"/>
  <c r="BD442"/>
  <c r="BU442" s="1"/>
  <c r="AT442"/>
  <c r="BI442" s="1"/>
  <c r="AU444"/>
  <c r="BJ444" s="1"/>
  <c r="AS428"/>
  <c r="AV428" s="1"/>
  <c r="H430"/>
  <c r="J430" s="1"/>
  <c r="J429"/>
  <c r="Z430" s="1"/>
  <c r="Z431" s="1"/>
  <c r="F432"/>
  <c r="Q432" s="1"/>
  <c r="G431"/>
  <c r="I431" s="1"/>
  <c r="E434"/>
  <c r="P434" s="1"/>
  <c r="O432" l="1"/>
  <c r="O433" s="1"/>
  <c r="O434" s="1"/>
  <c r="O435" s="1"/>
  <c r="O436" s="1"/>
  <c r="O437" s="1"/>
  <c r="O438" s="1"/>
  <c r="O439" s="1"/>
  <c r="O440" s="1"/>
  <c r="O441" s="1"/>
  <c r="O442" s="1"/>
  <c r="O443" s="1"/>
  <c r="N432"/>
  <c r="AG431"/>
  <c r="BK428"/>
  <c r="BN428"/>
  <c r="BQ428"/>
  <c r="BH428"/>
  <c r="BT428"/>
  <c r="BE445"/>
  <c r="BV445" s="1"/>
  <c r="AZ445"/>
  <c r="BP445" s="1"/>
  <c r="AX429"/>
  <c r="BA429" s="1"/>
  <c r="BC429"/>
  <c r="BF429" s="1"/>
  <c r="BW429" s="1"/>
  <c r="BD443"/>
  <c r="BU443" s="1"/>
  <c r="AY443"/>
  <c r="BO443" s="1"/>
  <c r="AT443"/>
  <c r="BI443" s="1"/>
  <c r="K431"/>
  <c r="Y431"/>
  <c r="AU445"/>
  <c r="BJ445" s="1"/>
  <c r="K430"/>
  <c r="Y430"/>
  <c r="AS429"/>
  <c r="AV429" s="1"/>
  <c r="L430"/>
  <c r="L431" s="1"/>
  <c r="H431"/>
  <c r="J431" s="1"/>
  <c r="Z432" s="1"/>
  <c r="F433"/>
  <c r="Q433" s="1"/>
  <c r="G432"/>
  <c r="I432" s="1"/>
  <c r="E435"/>
  <c r="P435" s="1"/>
  <c r="Z433" l="1"/>
  <c r="N433"/>
  <c r="M432"/>
  <c r="BP446"/>
  <c r="BK429"/>
  <c r="BT429"/>
  <c r="BH429"/>
  <c r="BN429"/>
  <c r="BQ429"/>
  <c r="BC430"/>
  <c r="BF430" s="1"/>
  <c r="BW430" s="1"/>
  <c r="AX430"/>
  <c r="BA430" s="1"/>
  <c r="BE446"/>
  <c r="BV446" s="1"/>
  <c r="AZ446"/>
  <c r="BD444"/>
  <c r="BU444" s="1"/>
  <c r="AY444"/>
  <c r="BO444" s="1"/>
  <c r="AT444"/>
  <c r="BI444" s="1"/>
  <c r="K432"/>
  <c r="Y432"/>
  <c r="AS430"/>
  <c r="AV430" s="1"/>
  <c r="AU446"/>
  <c r="BJ446" s="1"/>
  <c r="H432"/>
  <c r="J432" s="1"/>
  <c r="L432"/>
  <c r="F434"/>
  <c r="Q434" s="1"/>
  <c r="G433"/>
  <c r="I433" s="1"/>
  <c r="E436"/>
  <c r="P436" s="1"/>
  <c r="N434" l="1"/>
  <c r="M433"/>
  <c r="BQ430"/>
  <c r="BN430"/>
  <c r="BK430"/>
  <c r="BT430"/>
  <c r="BH430"/>
  <c r="AZ447"/>
  <c r="BP447" s="1"/>
  <c r="BE447"/>
  <c r="BV447" s="1"/>
  <c r="BC431"/>
  <c r="BF431" s="1"/>
  <c r="BW431" s="1"/>
  <c r="AX431"/>
  <c r="BA431" s="1"/>
  <c r="BD445"/>
  <c r="BU445" s="1"/>
  <c r="AY445"/>
  <c r="BO445" s="1"/>
  <c r="AT445"/>
  <c r="BI445" s="1"/>
  <c r="AU447"/>
  <c r="BJ447" s="1"/>
  <c r="K433"/>
  <c r="Y433"/>
  <c r="AS431"/>
  <c r="AV431" s="1"/>
  <c r="H433"/>
  <c r="L433"/>
  <c r="F435"/>
  <c r="Q435" s="1"/>
  <c r="G434"/>
  <c r="I434" s="1"/>
  <c r="E437"/>
  <c r="P437" s="1"/>
  <c r="M434" l="1"/>
  <c r="N435"/>
  <c r="BN431"/>
  <c r="BK431"/>
  <c r="BH431"/>
  <c r="BT431"/>
  <c r="BQ431"/>
  <c r="BC432"/>
  <c r="BF432" s="1"/>
  <c r="BW432" s="1"/>
  <c r="AX432"/>
  <c r="BA432" s="1"/>
  <c r="BE448"/>
  <c r="BV448" s="1"/>
  <c r="AZ448"/>
  <c r="BP448" s="1"/>
  <c r="AY446"/>
  <c r="BO446" s="1"/>
  <c r="BD446"/>
  <c r="BU446" s="1"/>
  <c r="AT446"/>
  <c r="BI446" s="1"/>
  <c r="AS432"/>
  <c r="AV432" s="1"/>
  <c r="AU448"/>
  <c r="BJ448" s="1"/>
  <c r="H434"/>
  <c r="J434" s="1"/>
  <c r="J433"/>
  <c r="Z434" s="1"/>
  <c r="F436"/>
  <c r="Q436" s="1"/>
  <c r="G435"/>
  <c r="I435" s="1"/>
  <c r="E438"/>
  <c r="P438" s="1"/>
  <c r="M435" l="1"/>
  <c r="N436"/>
  <c r="Z435"/>
  <c r="BK432"/>
  <c r="BN432"/>
  <c r="BT432"/>
  <c r="BH432"/>
  <c r="BQ432"/>
  <c r="BC433"/>
  <c r="BF433" s="1"/>
  <c r="BW433" s="1"/>
  <c r="AX433"/>
  <c r="BA433" s="1"/>
  <c r="BE449"/>
  <c r="BV449" s="1"/>
  <c r="AZ449"/>
  <c r="BP449" s="1"/>
  <c r="BD447"/>
  <c r="BU447" s="1"/>
  <c r="AY447"/>
  <c r="BO447" s="1"/>
  <c r="AT447"/>
  <c r="BI447" s="1"/>
  <c r="K435"/>
  <c r="Y435"/>
  <c r="AS433"/>
  <c r="AV433" s="1"/>
  <c r="K434"/>
  <c r="Y434"/>
  <c r="AU449"/>
  <c r="BJ449" s="1"/>
  <c r="L434"/>
  <c r="L435" s="1"/>
  <c r="H435"/>
  <c r="J435" s="1"/>
  <c r="F437"/>
  <c r="Q437" s="1"/>
  <c r="G436"/>
  <c r="I436" s="1"/>
  <c r="E439"/>
  <c r="P439" s="1"/>
  <c r="Z436" l="1"/>
  <c r="M436"/>
  <c r="N437"/>
  <c r="BV450"/>
  <c r="BK433"/>
  <c r="BQ433"/>
  <c r="BN433"/>
  <c r="BT433"/>
  <c r="BH433"/>
  <c r="BE450"/>
  <c r="AZ450"/>
  <c r="BP450" s="1"/>
  <c r="BC434"/>
  <c r="BF434" s="1"/>
  <c r="BW434" s="1"/>
  <c r="AX434"/>
  <c r="BA434" s="1"/>
  <c r="BD448"/>
  <c r="BU448" s="1"/>
  <c r="AY448"/>
  <c r="BO448" s="1"/>
  <c r="AT448"/>
  <c r="BI448" s="1"/>
  <c r="K436"/>
  <c r="Y436"/>
  <c r="AU450"/>
  <c r="BJ450" s="1"/>
  <c r="AS434"/>
  <c r="AV434" s="1"/>
  <c r="H436"/>
  <c r="L436"/>
  <c r="F438"/>
  <c r="Q438" s="1"/>
  <c r="G437"/>
  <c r="I437" s="1"/>
  <c r="E440"/>
  <c r="P440" s="1"/>
  <c r="M437" l="1"/>
  <c r="N438"/>
  <c r="BK434"/>
  <c r="BH434"/>
  <c r="BN434"/>
  <c r="BQ434"/>
  <c r="BT434"/>
  <c r="BC435"/>
  <c r="BF435" s="1"/>
  <c r="BW435" s="1"/>
  <c r="AX435"/>
  <c r="BA435" s="1"/>
  <c r="AZ451"/>
  <c r="BP451" s="1"/>
  <c r="BE451"/>
  <c r="BV451" s="1"/>
  <c r="BD449"/>
  <c r="BU449" s="1"/>
  <c r="AY449"/>
  <c r="BO449" s="1"/>
  <c r="AT449"/>
  <c r="BI449" s="1"/>
  <c r="AU451"/>
  <c r="BJ451" s="1"/>
  <c r="AS435"/>
  <c r="AV435" s="1"/>
  <c r="H437"/>
  <c r="J437" s="1"/>
  <c r="J436"/>
  <c r="Z437" s="1"/>
  <c r="Z438" s="1"/>
  <c r="F439"/>
  <c r="Q439" s="1"/>
  <c r="G438"/>
  <c r="I438" s="1"/>
  <c r="E441"/>
  <c r="P441" s="1"/>
  <c r="M438" l="1"/>
  <c r="N439"/>
  <c r="BQ435"/>
  <c r="BT435"/>
  <c r="BK435"/>
  <c r="BH435"/>
  <c r="BN435"/>
  <c r="BE452"/>
  <c r="BV452" s="1"/>
  <c r="AZ452"/>
  <c r="BP452" s="1"/>
  <c r="BC436"/>
  <c r="BF436" s="1"/>
  <c r="BW436" s="1"/>
  <c r="AX436"/>
  <c r="BA436" s="1"/>
  <c r="AY450"/>
  <c r="BO450" s="1"/>
  <c r="BD450"/>
  <c r="BU450" s="1"/>
  <c r="AT450"/>
  <c r="BI450" s="1"/>
  <c r="K438"/>
  <c r="Y438"/>
  <c r="AU452"/>
  <c r="BJ452" s="1"/>
  <c r="K437"/>
  <c r="Y437"/>
  <c r="AS436"/>
  <c r="AV436" s="1"/>
  <c r="L437"/>
  <c r="L438" s="1"/>
  <c r="H438"/>
  <c r="J438" s="1"/>
  <c r="Y439" s="1"/>
  <c r="F440"/>
  <c r="Q440" s="1"/>
  <c r="G439"/>
  <c r="I439" s="1"/>
  <c r="E442"/>
  <c r="P442" s="1"/>
  <c r="N440" l="1"/>
  <c r="M439"/>
  <c r="Z439"/>
  <c r="BQ436"/>
  <c r="BH436"/>
  <c r="BN436"/>
  <c r="BT436"/>
  <c r="BK436"/>
  <c r="AX437"/>
  <c r="BA437" s="1"/>
  <c r="BC437"/>
  <c r="BF437" s="1"/>
  <c r="BW437" s="1"/>
  <c r="BE453"/>
  <c r="BV453" s="1"/>
  <c r="AZ453"/>
  <c r="BP453" s="1"/>
  <c r="BD451"/>
  <c r="BU451" s="1"/>
  <c r="AY451"/>
  <c r="BO451" s="1"/>
  <c r="AT451"/>
  <c r="BI451" s="1"/>
  <c r="AS437"/>
  <c r="AV437" s="1"/>
  <c r="AU453"/>
  <c r="BJ453" s="1"/>
  <c r="H439"/>
  <c r="J439" s="1"/>
  <c r="L439"/>
  <c r="K439"/>
  <c r="E443"/>
  <c r="P443" s="1"/>
  <c r="F441"/>
  <c r="Q441" s="1"/>
  <c r="G440"/>
  <c r="I440" s="1"/>
  <c r="Z440" l="1"/>
  <c r="M440"/>
  <c r="N441"/>
  <c r="BT437"/>
  <c r="BK437"/>
  <c r="BQ437"/>
  <c r="BN437"/>
  <c r="BH437"/>
  <c r="BC438"/>
  <c r="BF438" s="1"/>
  <c r="BW438" s="1"/>
  <c r="AX438"/>
  <c r="BA438" s="1"/>
  <c r="BE454"/>
  <c r="BV454" s="1"/>
  <c r="AZ454"/>
  <c r="BP454" s="1"/>
  <c r="BD452"/>
  <c r="BU452" s="1"/>
  <c r="AY452"/>
  <c r="BO452" s="1"/>
  <c r="AT452"/>
  <c r="BI452" s="1"/>
  <c r="AS438"/>
  <c r="AV438" s="1"/>
  <c r="AU454"/>
  <c r="BJ454" s="1"/>
  <c r="K440"/>
  <c r="Y440"/>
  <c r="H440"/>
  <c r="J440" s="1"/>
  <c r="L440"/>
  <c r="E444"/>
  <c r="P444" s="1"/>
  <c r="F442"/>
  <c r="Q442" s="1"/>
  <c r="G441"/>
  <c r="M441" l="1"/>
  <c r="N442"/>
  <c r="Z441"/>
  <c r="BT438"/>
  <c r="BQ438"/>
  <c r="BN438"/>
  <c r="BH438"/>
  <c r="BK438"/>
  <c r="BC439"/>
  <c r="BF439" s="1"/>
  <c r="BW439" s="1"/>
  <c r="AX439"/>
  <c r="BA439" s="1"/>
  <c r="AZ455"/>
  <c r="BP455" s="1"/>
  <c r="BE455"/>
  <c r="BV455" s="1"/>
  <c r="BD453"/>
  <c r="BU453" s="1"/>
  <c r="AY453"/>
  <c r="BO453" s="1"/>
  <c r="AT453"/>
  <c r="BI453" s="1"/>
  <c r="AS439"/>
  <c r="AV439" s="1"/>
  <c r="K441"/>
  <c r="Y441"/>
  <c r="AU455"/>
  <c r="BJ455" s="1"/>
  <c r="H441"/>
  <c r="I441"/>
  <c r="L441"/>
  <c r="E445"/>
  <c r="P445" s="1"/>
  <c r="F443"/>
  <c r="Q443" s="1"/>
  <c r="G442"/>
  <c r="M442" l="1"/>
  <c r="N443"/>
  <c r="M443" s="1"/>
  <c r="BN439"/>
  <c r="BK439"/>
  <c r="BQ439"/>
  <c r="BT439"/>
  <c r="BH439"/>
  <c r="BE456"/>
  <c r="BV456" s="1"/>
  <c r="AZ456"/>
  <c r="BP456" s="1"/>
  <c r="BC440"/>
  <c r="BF440" s="1"/>
  <c r="BW440" s="1"/>
  <c r="AX440"/>
  <c r="BA440" s="1"/>
  <c r="BD454"/>
  <c r="BU454" s="1"/>
  <c r="AY454"/>
  <c r="BO454" s="1"/>
  <c r="AT454"/>
  <c r="BI454" s="1"/>
  <c r="AU456"/>
  <c r="BJ456" s="1"/>
  <c r="AS440"/>
  <c r="AV440" s="1"/>
  <c r="H442"/>
  <c r="I442"/>
  <c r="J441"/>
  <c r="Y442" s="1"/>
  <c r="E446"/>
  <c r="P446" s="1"/>
  <c r="F444"/>
  <c r="Q444" s="1"/>
  <c r="G443"/>
  <c r="Z442" l="1"/>
  <c r="O444"/>
  <c r="O445" s="1"/>
  <c r="O446" s="1"/>
  <c r="O447" s="1"/>
  <c r="O448" s="1"/>
  <c r="O449" s="1"/>
  <c r="O450" s="1"/>
  <c r="O451" s="1"/>
  <c r="O452" s="1"/>
  <c r="O453" s="1"/>
  <c r="O454" s="1"/>
  <c r="O455" s="1"/>
  <c r="N444"/>
  <c r="BK440"/>
  <c r="BQ440"/>
  <c r="BH440"/>
  <c r="BN440"/>
  <c r="BT440"/>
  <c r="BE457"/>
  <c r="BV457" s="1"/>
  <c r="AZ457"/>
  <c r="BP457" s="1"/>
  <c r="J442"/>
  <c r="K443" s="1"/>
  <c r="AX441"/>
  <c r="BA441" s="1"/>
  <c r="BC441"/>
  <c r="BF441" s="1"/>
  <c r="BW441" s="1"/>
  <c r="BD455"/>
  <c r="BU455" s="1"/>
  <c r="AY455"/>
  <c r="BO455" s="1"/>
  <c r="AT455"/>
  <c r="BI455" s="1"/>
  <c r="AS441"/>
  <c r="AV441" s="1"/>
  <c r="AU457"/>
  <c r="BJ457" s="1"/>
  <c r="I443"/>
  <c r="H443"/>
  <c r="L442"/>
  <c r="K442"/>
  <c r="E447"/>
  <c r="P447" s="1"/>
  <c r="F445"/>
  <c r="Q445" s="1"/>
  <c r="G444"/>
  <c r="N445" l="1"/>
  <c r="M444"/>
  <c r="Z443"/>
  <c r="BV458"/>
  <c r="BT441"/>
  <c r="BK441"/>
  <c r="BQ441"/>
  <c r="L443"/>
  <c r="BH441"/>
  <c r="Y443"/>
  <c r="BN441"/>
  <c r="BD456"/>
  <c r="BU456" s="1"/>
  <c r="AY456"/>
  <c r="BO456" s="1"/>
  <c r="BE458"/>
  <c r="AZ458"/>
  <c r="BP458" s="1"/>
  <c r="BC442"/>
  <c r="BF442" s="1"/>
  <c r="BW442" s="1"/>
  <c r="AX442"/>
  <c r="BA442" s="1"/>
  <c r="AT456"/>
  <c r="BI456" s="1"/>
  <c r="AU458"/>
  <c r="BJ458" s="1"/>
  <c r="AS442"/>
  <c r="AV442" s="1"/>
  <c r="J443"/>
  <c r="I444"/>
  <c r="H444"/>
  <c r="E448"/>
  <c r="P448" s="1"/>
  <c r="F446"/>
  <c r="Q446" s="1"/>
  <c r="G445"/>
  <c r="Z444" l="1"/>
  <c r="AG443"/>
  <c r="M445"/>
  <c r="N446"/>
  <c r="BH442"/>
  <c r="BK442"/>
  <c r="BT442"/>
  <c r="BQ442"/>
  <c r="BN442"/>
  <c r="BE459"/>
  <c r="BV459" s="1"/>
  <c r="AZ459"/>
  <c r="BP459" s="1"/>
  <c r="BC443"/>
  <c r="BF443" s="1"/>
  <c r="BW443" s="1"/>
  <c r="AX443"/>
  <c r="BA443" s="1"/>
  <c r="BD457"/>
  <c r="BU457" s="1"/>
  <c r="AY457"/>
  <c r="BO457" s="1"/>
  <c r="AT457"/>
  <c r="BI457" s="1"/>
  <c r="K444"/>
  <c r="Y444"/>
  <c r="AU459"/>
  <c r="BJ459" s="1"/>
  <c r="AS443"/>
  <c r="AV443" s="1"/>
  <c r="I445"/>
  <c r="H445"/>
  <c r="J444"/>
  <c r="L444"/>
  <c r="E449"/>
  <c r="F447"/>
  <c r="Q447" s="1"/>
  <c r="G446"/>
  <c r="P449" l="1"/>
  <c r="CE11"/>
  <c r="M446"/>
  <c r="N447"/>
  <c r="Z445"/>
  <c r="Z446" s="1"/>
  <c r="BK443"/>
  <c r="BN443"/>
  <c r="BH443"/>
  <c r="BT443"/>
  <c r="BQ443"/>
  <c r="BC444"/>
  <c r="BF444" s="1"/>
  <c r="BW444" s="1"/>
  <c r="AX444"/>
  <c r="BA444" s="1"/>
  <c r="BE460"/>
  <c r="BV460" s="1"/>
  <c r="AZ460"/>
  <c r="BP460" s="1"/>
  <c r="AY458"/>
  <c r="BO458" s="1"/>
  <c r="BD458"/>
  <c r="BU458" s="1"/>
  <c r="J445"/>
  <c r="K446" s="1"/>
  <c r="AT458"/>
  <c r="BI458" s="1"/>
  <c r="K445"/>
  <c r="Y445"/>
  <c r="AS444"/>
  <c r="AV444" s="1"/>
  <c r="AU460"/>
  <c r="BJ460" s="1"/>
  <c r="H446"/>
  <c r="L445"/>
  <c r="I446"/>
  <c r="E450"/>
  <c r="P450" s="1"/>
  <c r="F448"/>
  <c r="Q448" s="1"/>
  <c r="G447"/>
  <c r="Z447" l="1"/>
  <c r="CD12"/>
  <c r="CH11"/>
  <c r="N448"/>
  <c r="M447"/>
  <c r="BT444"/>
  <c r="BQ444"/>
  <c r="BN444"/>
  <c r="BK444"/>
  <c r="L446"/>
  <c r="Y446"/>
  <c r="BH444"/>
  <c r="BD459"/>
  <c r="BU459" s="1"/>
  <c r="AY459"/>
  <c r="BO459" s="1"/>
  <c r="BE461"/>
  <c r="BV461" s="1"/>
  <c r="AZ461"/>
  <c r="BP461" s="1"/>
  <c r="AX445"/>
  <c r="BA445" s="1"/>
  <c r="BC445"/>
  <c r="BF445" s="1"/>
  <c r="BW445" s="1"/>
  <c r="AT459"/>
  <c r="BI459" s="1"/>
  <c r="AU461"/>
  <c r="BJ461" s="1"/>
  <c r="AS445"/>
  <c r="AV445" s="1"/>
  <c r="H447"/>
  <c r="I447"/>
  <c r="J446"/>
  <c r="Y447" s="1"/>
  <c r="E451"/>
  <c r="P451" s="1"/>
  <c r="F449"/>
  <c r="G448"/>
  <c r="Q449" l="1"/>
  <c r="CG11"/>
  <c r="M448"/>
  <c r="N449"/>
  <c r="Z448"/>
  <c r="J447"/>
  <c r="Y448" s="1"/>
  <c r="BN445"/>
  <c r="BQ445"/>
  <c r="BK445"/>
  <c r="BH445"/>
  <c r="BT445"/>
  <c r="BE462"/>
  <c r="BV462" s="1"/>
  <c r="AZ462"/>
  <c r="BP462" s="1"/>
  <c r="BC446"/>
  <c r="BF446" s="1"/>
  <c r="BW446" s="1"/>
  <c r="AX446"/>
  <c r="BA446" s="1"/>
  <c r="BD460"/>
  <c r="BU460" s="1"/>
  <c r="AY460"/>
  <c r="BO460" s="1"/>
  <c r="AT460"/>
  <c r="BI460" s="1"/>
  <c r="AU462"/>
  <c r="BJ462" s="1"/>
  <c r="AS446"/>
  <c r="AV446" s="1"/>
  <c r="I448"/>
  <c r="H448"/>
  <c r="L447"/>
  <c r="K447"/>
  <c r="E452"/>
  <c r="P452" s="1"/>
  <c r="F450"/>
  <c r="Q450" s="1"/>
  <c r="G449"/>
  <c r="CF12" l="1"/>
  <c r="CI11"/>
  <c r="M449"/>
  <c r="N450"/>
  <c r="BH446"/>
  <c r="BN446"/>
  <c r="L448"/>
  <c r="K448"/>
  <c r="BT446"/>
  <c r="BQ446"/>
  <c r="BK446"/>
  <c r="AZ463"/>
  <c r="BP463" s="1"/>
  <c r="BE463"/>
  <c r="BV463" s="1"/>
  <c r="BC447"/>
  <c r="BF447" s="1"/>
  <c r="BW447" s="1"/>
  <c r="AX447"/>
  <c r="BA447" s="1"/>
  <c r="BD461"/>
  <c r="BU461" s="1"/>
  <c r="AY461"/>
  <c r="BO461" s="1"/>
  <c r="AT461"/>
  <c r="BI461" s="1"/>
  <c r="AS447"/>
  <c r="AV447" s="1"/>
  <c r="AU463"/>
  <c r="BJ463" s="1"/>
  <c r="J448"/>
  <c r="Z449" s="1"/>
  <c r="I449"/>
  <c r="H449"/>
  <c r="E453"/>
  <c r="P453" s="1"/>
  <c r="F451"/>
  <c r="Q451" s="1"/>
  <c r="G450"/>
  <c r="Z450" l="1"/>
  <c r="N451"/>
  <c r="M450"/>
  <c r="BN447"/>
  <c r="BK447"/>
  <c r="BH447"/>
  <c r="BT447"/>
  <c r="BQ447"/>
  <c r="BC448"/>
  <c r="BF448" s="1"/>
  <c r="BW448" s="1"/>
  <c r="AX448"/>
  <c r="BA448" s="1"/>
  <c r="BE464"/>
  <c r="BV464" s="1"/>
  <c r="AZ464"/>
  <c r="BP464" s="1"/>
  <c r="AY462"/>
  <c r="BO462" s="1"/>
  <c r="BD462"/>
  <c r="BU462" s="1"/>
  <c r="AT462"/>
  <c r="BI462" s="1"/>
  <c r="K449"/>
  <c r="Y449"/>
  <c r="AS448"/>
  <c r="AV448" s="1"/>
  <c r="AU464"/>
  <c r="BJ464" s="1"/>
  <c r="I450"/>
  <c r="L449"/>
  <c r="H450"/>
  <c r="J449"/>
  <c r="Y450" s="1"/>
  <c r="E454"/>
  <c r="P454" s="1"/>
  <c r="F452"/>
  <c r="Q452" s="1"/>
  <c r="G451"/>
  <c r="N452" l="1"/>
  <c r="M451"/>
  <c r="BT448"/>
  <c r="BQ448"/>
  <c r="BN448"/>
  <c r="BK448"/>
  <c r="BH448"/>
  <c r="BE465"/>
  <c r="BV465" s="1"/>
  <c r="AZ465"/>
  <c r="BP465" s="1"/>
  <c r="BC449"/>
  <c r="BF449" s="1"/>
  <c r="BW449" s="1"/>
  <c r="AX449"/>
  <c r="BA449" s="1"/>
  <c r="BD463"/>
  <c r="BU463" s="1"/>
  <c r="AY463"/>
  <c r="BO463" s="1"/>
  <c r="AT463"/>
  <c r="BI463" s="1"/>
  <c r="AU465"/>
  <c r="BJ465" s="1"/>
  <c r="AS449"/>
  <c r="AV449" s="1"/>
  <c r="K450"/>
  <c r="J450"/>
  <c r="Z451" s="1"/>
  <c r="I451"/>
  <c r="I452" s="1"/>
  <c r="L450"/>
  <c r="H451"/>
  <c r="E455"/>
  <c r="P455" s="1"/>
  <c r="F453"/>
  <c r="Q453" s="1"/>
  <c r="G452"/>
  <c r="Z452" l="1"/>
  <c r="N453"/>
  <c r="M452"/>
  <c r="BV466"/>
  <c r="BH449"/>
  <c r="BQ449"/>
  <c r="BT449"/>
  <c r="BN449"/>
  <c r="BK449"/>
  <c r="BE466"/>
  <c r="AZ466"/>
  <c r="BP466" s="1"/>
  <c r="BC450"/>
  <c r="BF450" s="1"/>
  <c r="BW450" s="1"/>
  <c r="AX450"/>
  <c r="BA450" s="1"/>
  <c r="BD464"/>
  <c r="BU464" s="1"/>
  <c r="AY464"/>
  <c r="BO464" s="1"/>
  <c r="AT464"/>
  <c r="BI464" s="1"/>
  <c r="AU466"/>
  <c r="BJ466" s="1"/>
  <c r="K451"/>
  <c r="Y451"/>
  <c r="AS450"/>
  <c r="AV450" s="1"/>
  <c r="J451"/>
  <c r="Y452" s="1"/>
  <c r="L451"/>
  <c r="H452"/>
  <c r="J452" s="1"/>
  <c r="E456"/>
  <c r="P456" s="1"/>
  <c r="F454"/>
  <c r="Q454" s="1"/>
  <c r="G453"/>
  <c r="I453" s="1"/>
  <c r="M453" l="1"/>
  <c r="N454"/>
  <c r="Z453"/>
  <c r="BK450"/>
  <c r="BH450"/>
  <c r="BN450"/>
  <c r="BQ450"/>
  <c r="BT450"/>
  <c r="BC451"/>
  <c r="BF451" s="1"/>
  <c r="BW451" s="1"/>
  <c r="AX451"/>
  <c r="BA451" s="1"/>
  <c r="AZ467"/>
  <c r="BP467" s="1"/>
  <c r="BE467"/>
  <c r="BV467" s="1"/>
  <c r="K452"/>
  <c r="BD465"/>
  <c r="BU465" s="1"/>
  <c r="AY465"/>
  <c r="BO465" s="1"/>
  <c r="L452"/>
  <c r="L453" s="1"/>
  <c r="AT465"/>
  <c r="BI465" s="1"/>
  <c r="K453"/>
  <c r="Y453"/>
  <c r="AS451"/>
  <c r="AV451" s="1"/>
  <c r="AU467"/>
  <c r="BJ467" s="1"/>
  <c r="H453"/>
  <c r="E457"/>
  <c r="P457" s="1"/>
  <c r="F455"/>
  <c r="Q455" s="1"/>
  <c r="G454"/>
  <c r="I454" s="1"/>
  <c r="M454" l="1"/>
  <c r="N455"/>
  <c r="M455" s="1"/>
  <c r="BQ451"/>
  <c r="BT451"/>
  <c r="BK451"/>
  <c r="BH451"/>
  <c r="BN451"/>
  <c r="BC452"/>
  <c r="BF452" s="1"/>
  <c r="BW452" s="1"/>
  <c r="AX452"/>
  <c r="BA452" s="1"/>
  <c r="AY466"/>
  <c r="BO466" s="1"/>
  <c r="BD466"/>
  <c r="BU466" s="1"/>
  <c r="BE468"/>
  <c r="BV468" s="1"/>
  <c r="AZ468"/>
  <c r="BP468" s="1"/>
  <c r="AT466"/>
  <c r="BI466" s="1"/>
  <c r="AU468"/>
  <c r="BJ468" s="1"/>
  <c r="AS452"/>
  <c r="AV452" s="1"/>
  <c r="H454"/>
  <c r="J454" s="1"/>
  <c r="J453"/>
  <c r="Z454" s="1"/>
  <c r="Z455" s="1"/>
  <c r="E458"/>
  <c r="P458" s="1"/>
  <c r="F456"/>
  <c r="Q456" s="1"/>
  <c r="G455"/>
  <c r="I455" s="1"/>
  <c r="AG455" l="1"/>
  <c r="O456"/>
  <c r="O457" s="1"/>
  <c r="O458" s="1"/>
  <c r="O459" s="1"/>
  <c r="O460" s="1"/>
  <c r="O461" s="1"/>
  <c r="O462" s="1"/>
  <c r="O463" s="1"/>
  <c r="O464" s="1"/>
  <c r="O465" s="1"/>
  <c r="O466" s="1"/>
  <c r="O467" s="1"/>
  <c r="N456"/>
  <c r="BQ452"/>
  <c r="BN452"/>
  <c r="BT452"/>
  <c r="BK452"/>
  <c r="BH452"/>
  <c r="BE469"/>
  <c r="BV469" s="1"/>
  <c r="AZ469"/>
  <c r="BP469" s="1"/>
  <c r="AX453"/>
  <c r="BA453" s="1"/>
  <c r="BC453"/>
  <c r="BF453" s="1"/>
  <c r="BW453" s="1"/>
  <c r="BD467"/>
  <c r="BU467" s="1"/>
  <c r="AY467"/>
  <c r="BO467" s="1"/>
  <c r="AT467"/>
  <c r="BI467" s="1"/>
  <c r="K455"/>
  <c r="Y455"/>
  <c r="L454"/>
  <c r="L455" s="1"/>
  <c r="Y454"/>
  <c r="AU469"/>
  <c r="BJ469" s="1"/>
  <c r="AS453"/>
  <c r="AV453" s="1"/>
  <c r="K454"/>
  <c r="H455"/>
  <c r="E459"/>
  <c r="P459" s="1"/>
  <c r="F457"/>
  <c r="Q457" s="1"/>
  <c r="G456"/>
  <c r="I456" s="1"/>
  <c r="M456" l="1"/>
  <c r="N457"/>
  <c r="BQ453"/>
  <c r="BH453"/>
  <c r="BN453"/>
  <c r="BK453"/>
  <c r="BT453"/>
  <c r="H456"/>
  <c r="J456" s="1"/>
  <c r="Y457" s="1"/>
  <c r="BC454"/>
  <c r="BF454" s="1"/>
  <c r="BW454" s="1"/>
  <c r="AX454"/>
  <c r="BA454" s="1"/>
  <c r="BE470"/>
  <c r="BV470" s="1"/>
  <c r="AZ470"/>
  <c r="BP470" s="1"/>
  <c r="BD468"/>
  <c r="BU468" s="1"/>
  <c r="AY468"/>
  <c r="BO468" s="1"/>
  <c r="AT468"/>
  <c r="BI468" s="1"/>
  <c r="AS454"/>
  <c r="AV454" s="1"/>
  <c r="AU470"/>
  <c r="BJ470" s="1"/>
  <c r="J455"/>
  <c r="E460"/>
  <c r="P460" s="1"/>
  <c r="F458"/>
  <c r="Q458" s="1"/>
  <c r="G457"/>
  <c r="I457" s="1"/>
  <c r="N458" l="1"/>
  <c r="M457"/>
  <c r="Y456"/>
  <c r="Z456"/>
  <c r="Z457" s="1"/>
  <c r="BT454"/>
  <c r="BQ454"/>
  <c r="BH454"/>
  <c r="BN454"/>
  <c r="BK454"/>
  <c r="BD469"/>
  <c r="BU469" s="1"/>
  <c r="AY469"/>
  <c r="BO469" s="1"/>
  <c r="BC455"/>
  <c r="BF455" s="1"/>
  <c r="BW455" s="1"/>
  <c r="AX455"/>
  <c r="BA455" s="1"/>
  <c r="AZ471"/>
  <c r="BP471" s="1"/>
  <c r="BE471"/>
  <c r="BV471" s="1"/>
  <c r="AT469"/>
  <c r="BI469" s="1"/>
  <c r="AU471"/>
  <c r="BJ471" s="1"/>
  <c r="L456"/>
  <c r="L457" s="1"/>
  <c r="AS455"/>
  <c r="AV455" s="1"/>
  <c r="K456"/>
  <c r="H457"/>
  <c r="K457"/>
  <c r="E461"/>
  <c r="P461" s="1"/>
  <c r="F459"/>
  <c r="Q459" s="1"/>
  <c r="G458"/>
  <c r="I458" s="1"/>
  <c r="N459" l="1"/>
  <c r="M458"/>
  <c r="BQ455"/>
  <c r="BN455"/>
  <c r="BK455"/>
  <c r="BT455"/>
  <c r="BH455"/>
  <c r="BE472"/>
  <c r="BV472" s="1"/>
  <c r="AZ472"/>
  <c r="BP472" s="1"/>
  <c r="BC456"/>
  <c r="BF456" s="1"/>
  <c r="BW456" s="1"/>
  <c r="AX456"/>
  <c r="BA456" s="1"/>
  <c r="AY470"/>
  <c r="BO470" s="1"/>
  <c r="BD470"/>
  <c r="BU470" s="1"/>
  <c r="AT470"/>
  <c r="BI470" s="1"/>
  <c r="AU472"/>
  <c r="BJ472" s="1"/>
  <c r="AS456"/>
  <c r="AV456" s="1"/>
  <c r="H458"/>
  <c r="J458" s="1"/>
  <c r="Y459" s="1"/>
  <c r="J457"/>
  <c r="Z458" s="1"/>
  <c r="Z459" s="1"/>
  <c r="E462"/>
  <c r="P462" s="1"/>
  <c r="F460"/>
  <c r="Q460" s="1"/>
  <c r="G459"/>
  <c r="I459" s="1"/>
  <c r="N460" l="1"/>
  <c r="M459"/>
  <c r="BH456"/>
  <c r="BN456"/>
  <c r="BQ456"/>
  <c r="BK456"/>
  <c r="BT456"/>
  <c r="BE473"/>
  <c r="BV473" s="1"/>
  <c r="AZ473"/>
  <c r="BP473" s="1"/>
  <c r="AX457"/>
  <c r="BA457" s="1"/>
  <c r="BC457"/>
  <c r="BF457" s="1"/>
  <c r="BW457" s="1"/>
  <c r="BD471"/>
  <c r="BU471" s="1"/>
  <c r="AY471"/>
  <c r="BO471" s="1"/>
  <c r="AT471"/>
  <c r="BI471" s="1"/>
  <c r="K458"/>
  <c r="Y458"/>
  <c r="AU473"/>
  <c r="BJ473" s="1"/>
  <c r="AS457"/>
  <c r="AV457" s="1"/>
  <c r="L458"/>
  <c r="L459" s="1"/>
  <c r="H459"/>
  <c r="J459" s="1"/>
  <c r="Z460" s="1"/>
  <c r="K459"/>
  <c r="E463"/>
  <c r="P463" s="1"/>
  <c r="F461"/>
  <c r="Q461" s="1"/>
  <c r="G460"/>
  <c r="I460" s="1"/>
  <c r="N461" l="1"/>
  <c r="M460"/>
  <c r="BP474"/>
  <c r="BH457"/>
  <c r="BK457"/>
  <c r="BT457"/>
  <c r="BN457"/>
  <c r="BQ457"/>
  <c r="BC458"/>
  <c r="BF458" s="1"/>
  <c r="BW458" s="1"/>
  <c r="AX458"/>
  <c r="BA458" s="1"/>
  <c r="BE474"/>
  <c r="BV474" s="1"/>
  <c r="AZ474"/>
  <c r="BD472"/>
  <c r="BU472" s="1"/>
  <c r="AY472"/>
  <c r="BO472" s="1"/>
  <c r="AT472"/>
  <c r="BI472" s="1"/>
  <c r="AS458"/>
  <c r="AV458" s="1"/>
  <c r="AU474"/>
  <c r="BJ474" s="1"/>
  <c r="K460"/>
  <c r="Y460"/>
  <c r="L460"/>
  <c r="H460"/>
  <c r="E464"/>
  <c r="P464" s="1"/>
  <c r="F462"/>
  <c r="Q462" s="1"/>
  <c r="G461"/>
  <c r="I461" s="1"/>
  <c r="M461" l="1"/>
  <c r="N462"/>
  <c r="BV475"/>
  <c r="BQ458"/>
  <c r="BH458"/>
  <c r="BN458"/>
  <c r="BK458"/>
  <c r="BT458"/>
  <c r="BC459"/>
  <c r="BF459" s="1"/>
  <c r="BW459" s="1"/>
  <c r="AX459"/>
  <c r="BA459" s="1"/>
  <c r="AZ475"/>
  <c r="BP475" s="1"/>
  <c r="BE475"/>
  <c r="BD473"/>
  <c r="BU473" s="1"/>
  <c r="AY473"/>
  <c r="BO473" s="1"/>
  <c r="AT473"/>
  <c r="BI473" s="1"/>
  <c r="AU475"/>
  <c r="BJ475" s="1"/>
  <c r="AS459"/>
  <c r="AV459" s="1"/>
  <c r="H461"/>
  <c r="J461" s="1"/>
  <c r="J460"/>
  <c r="Z461" s="1"/>
  <c r="Z462" s="1"/>
  <c r="E465"/>
  <c r="P465" s="1"/>
  <c r="F463"/>
  <c r="Q463" s="1"/>
  <c r="G462"/>
  <c r="I462" s="1"/>
  <c r="M462" l="1"/>
  <c r="N463"/>
  <c r="BV476"/>
  <c r="BN459"/>
  <c r="BT459"/>
  <c r="BH459"/>
  <c r="BQ459"/>
  <c r="BK459"/>
  <c r="BE476"/>
  <c r="AZ476"/>
  <c r="BP476" s="1"/>
  <c r="BC460"/>
  <c r="BF460" s="1"/>
  <c r="BW460" s="1"/>
  <c r="AX460"/>
  <c r="BA460" s="1"/>
  <c r="AY474"/>
  <c r="BO474" s="1"/>
  <c r="BD474"/>
  <c r="BU474" s="1"/>
  <c r="AT474"/>
  <c r="BI474" s="1"/>
  <c r="K462"/>
  <c r="Y462"/>
  <c r="L461"/>
  <c r="L462" s="1"/>
  <c r="Y461"/>
  <c r="AU476"/>
  <c r="BJ476" s="1"/>
  <c r="AS460"/>
  <c r="AV460" s="1"/>
  <c r="K461"/>
  <c r="H462"/>
  <c r="J462" s="1"/>
  <c r="Z463" s="1"/>
  <c r="E466"/>
  <c r="P466" s="1"/>
  <c r="F464"/>
  <c r="Q464" s="1"/>
  <c r="G463"/>
  <c r="N464" l="1"/>
  <c r="M463"/>
  <c r="BK460"/>
  <c r="BH460"/>
  <c r="BT460"/>
  <c r="BN460"/>
  <c r="BQ460"/>
  <c r="BE477"/>
  <c r="BV477" s="1"/>
  <c r="AZ477"/>
  <c r="BP477" s="1"/>
  <c r="AX461"/>
  <c r="BA461" s="1"/>
  <c r="BC461"/>
  <c r="BF461" s="1"/>
  <c r="BW461" s="1"/>
  <c r="BD475"/>
  <c r="BU475" s="1"/>
  <c r="AY475"/>
  <c r="BO475" s="1"/>
  <c r="AT475"/>
  <c r="BI475" s="1"/>
  <c r="AU477"/>
  <c r="BJ477" s="1"/>
  <c r="K463"/>
  <c r="Y463"/>
  <c r="AS461"/>
  <c r="AV461" s="1"/>
  <c r="H463"/>
  <c r="I463"/>
  <c r="L463"/>
  <c r="E467"/>
  <c r="P467" s="1"/>
  <c r="F465"/>
  <c r="Q465" s="1"/>
  <c r="G464"/>
  <c r="M464" l="1"/>
  <c r="N465"/>
  <c r="BK461"/>
  <c r="BH461"/>
  <c r="BN461"/>
  <c r="BQ461"/>
  <c r="BT461"/>
  <c r="BE478"/>
  <c r="BV478" s="1"/>
  <c r="AZ478"/>
  <c r="BP478" s="1"/>
  <c r="BC462"/>
  <c r="BF462" s="1"/>
  <c r="BW462" s="1"/>
  <c r="AX462"/>
  <c r="BA462" s="1"/>
  <c r="BD476"/>
  <c r="BU476" s="1"/>
  <c r="AY476"/>
  <c r="BO476" s="1"/>
  <c r="AT476"/>
  <c r="BI476" s="1"/>
  <c r="AS462"/>
  <c r="AV462" s="1"/>
  <c r="AU478"/>
  <c r="BJ478" s="1"/>
  <c r="J463"/>
  <c r="H464"/>
  <c r="I464"/>
  <c r="E468"/>
  <c r="P468" s="1"/>
  <c r="F466"/>
  <c r="Q466" s="1"/>
  <c r="G465"/>
  <c r="L464" l="1"/>
  <c r="Z464"/>
  <c r="M465"/>
  <c r="N466"/>
  <c r="BP479"/>
  <c r="BN462"/>
  <c r="BK462"/>
  <c r="BQ462"/>
  <c r="BT462"/>
  <c r="BH462"/>
  <c r="BC463"/>
  <c r="BF463" s="1"/>
  <c r="BW463" s="1"/>
  <c r="AX463"/>
  <c r="BA463" s="1"/>
  <c r="H465"/>
  <c r="AZ479"/>
  <c r="BE479"/>
  <c r="BV479" s="1"/>
  <c r="BD477"/>
  <c r="BU477" s="1"/>
  <c r="AY477"/>
  <c r="BO477" s="1"/>
  <c r="AT477"/>
  <c r="BI477" s="1"/>
  <c r="K464"/>
  <c r="Y464"/>
  <c r="AS463"/>
  <c r="AV463" s="1"/>
  <c r="AU479"/>
  <c r="BJ479" s="1"/>
  <c r="I465"/>
  <c r="J464"/>
  <c r="Y465" s="1"/>
  <c r="E469"/>
  <c r="P469" s="1"/>
  <c r="F467"/>
  <c r="Q467" s="1"/>
  <c r="G466"/>
  <c r="Z465" l="1"/>
  <c r="N467"/>
  <c r="M467" s="1"/>
  <c r="M466"/>
  <c r="J465"/>
  <c r="Y466" s="1"/>
  <c r="BH463"/>
  <c r="BQ463"/>
  <c r="BK463"/>
  <c r="BN463"/>
  <c r="BT463"/>
  <c r="AY478"/>
  <c r="BO478" s="1"/>
  <c r="BD478"/>
  <c r="BU478" s="1"/>
  <c r="BE480"/>
  <c r="BV480" s="1"/>
  <c r="AZ480"/>
  <c r="BP480" s="1"/>
  <c r="BC464"/>
  <c r="BF464" s="1"/>
  <c r="BW464" s="1"/>
  <c r="AX464"/>
  <c r="BA464" s="1"/>
  <c r="AT478"/>
  <c r="BI478" s="1"/>
  <c r="AU480"/>
  <c r="BJ480" s="1"/>
  <c r="AS464"/>
  <c r="AV464" s="1"/>
  <c r="I466"/>
  <c r="H466"/>
  <c r="L465"/>
  <c r="K465"/>
  <c r="E470"/>
  <c r="P470" s="1"/>
  <c r="F468"/>
  <c r="Q468" s="1"/>
  <c r="G467"/>
  <c r="O468" l="1"/>
  <c r="O469" s="1"/>
  <c r="O470" s="1"/>
  <c r="O471" s="1"/>
  <c r="O472" s="1"/>
  <c r="O473" s="1"/>
  <c r="O474" s="1"/>
  <c r="O475" s="1"/>
  <c r="O476" s="1"/>
  <c r="O477" s="1"/>
  <c r="O478" s="1"/>
  <c r="O479" s="1"/>
  <c r="N468"/>
  <c r="Z466"/>
  <c r="K466"/>
  <c r="L466"/>
  <c r="BQ464"/>
  <c r="BT464"/>
  <c r="BN464"/>
  <c r="BK464"/>
  <c r="BH464"/>
  <c r="BE481"/>
  <c r="BV481" s="1"/>
  <c r="AZ481"/>
  <c r="BP481" s="1"/>
  <c r="AX465"/>
  <c r="BA465" s="1"/>
  <c r="BC465"/>
  <c r="BF465" s="1"/>
  <c r="BW465" s="1"/>
  <c r="BD479"/>
  <c r="BU479" s="1"/>
  <c r="AY479"/>
  <c r="BO479" s="1"/>
  <c r="AT479"/>
  <c r="BI479" s="1"/>
  <c r="AS465"/>
  <c r="AV465" s="1"/>
  <c r="AU481"/>
  <c r="BJ481" s="1"/>
  <c r="J466"/>
  <c r="I467"/>
  <c r="H467"/>
  <c r="E471"/>
  <c r="P471" s="1"/>
  <c r="F469"/>
  <c r="Q469" s="1"/>
  <c r="G468"/>
  <c r="N469" l="1"/>
  <c r="M468"/>
  <c r="Z467"/>
  <c r="BT465"/>
  <c r="BK465"/>
  <c r="BH465"/>
  <c r="BQ465"/>
  <c r="BN465"/>
  <c r="BC466"/>
  <c r="BF466" s="1"/>
  <c r="BW466" s="1"/>
  <c r="AX466"/>
  <c r="BA466" s="1"/>
  <c r="BE482"/>
  <c r="BV482" s="1"/>
  <c r="AZ482"/>
  <c r="BP482" s="1"/>
  <c r="BD480"/>
  <c r="BU480" s="1"/>
  <c r="AY480"/>
  <c r="BO480" s="1"/>
  <c r="AT480"/>
  <c r="BI480" s="1"/>
  <c r="L467"/>
  <c r="Y467"/>
  <c r="AS466"/>
  <c r="AV466" s="1"/>
  <c r="AU482"/>
  <c r="BJ482" s="1"/>
  <c r="K467"/>
  <c r="J467"/>
  <c r="H468"/>
  <c r="I468"/>
  <c r="E472"/>
  <c r="P472" s="1"/>
  <c r="F470"/>
  <c r="Q470" s="1"/>
  <c r="G469"/>
  <c r="M469" l="1"/>
  <c r="N470"/>
  <c r="Z468"/>
  <c r="Z469" s="1"/>
  <c r="AG467"/>
  <c r="BP483"/>
  <c r="BN466"/>
  <c r="BQ466"/>
  <c r="BT466"/>
  <c r="BK466"/>
  <c r="BH466"/>
  <c r="AZ483"/>
  <c r="BE483"/>
  <c r="BV483" s="1"/>
  <c r="BC467"/>
  <c r="BF467" s="1"/>
  <c r="BW467" s="1"/>
  <c r="AX467"/>
  <c r="BA467" s="1"/>
  <c r="BD481"/>
  <c r="BU481" s="1"/>
  <c r="AY481"/>
  <c r="BO481" s="1"/>
  <c r="AT481"/>
  <c r="BI481" s="1"/>
  <c r="AU483"/>
  <c r="BJ483" s="1"/>
  <c r="AS467"/>
  <c r="AV467" s="1"/>
  <c r="K468"/>
  <c r="Y468"/>
  <c r="J468"/>
  <c r="L468"/>
  <c r="H469"/>
  <c r="I469"/>
  <c r="E473"/>
  <c r="P473" s="1"/>
  <c r="F471"/>
  <c r="Q471" s="1"/>
  <c r="G470"/>
  <c r="M470" l="1"/>
  <c r="N471"/>
  <c r="BV484"/>
  <c r="BQ467"/>
  <c r="BH467"/>
  <c r="BN467"/>
  <c r="BT467"/>
  <c r="BK467"/>
  <c r="BE484"/>
  <c r="AZ484"/>
  <c r="BP484" s="1"/>
  <c r="BC468"/>
  <c r="BF468" s="1"/>
  <c r="BW468" s="1"/>
  <c r="AX468"/>
  <c r="BA468" s="1"/>
  <c r="AY482"/>
  <c r="BO482" s="1"/>
  <c r="BD482"/>
  <c r="BU482" s="1"/>
  <c r="AT482"/>
  <c r="BI482" s="1"/>
  <c r="AU484"/>
  <c r="BJ484" s="1"/>
  <c r="K469"/>
  <c r="Y469"/>
  <c r="AS468"/>
  <c r="AV468" s="1"/>
  <c r="J469"/>
  <c r="Y470" s="1"/>
  <c r="L469"/>
  <c r="H470"/>
  <c r="I470"/>
  <c r="E474"/>
  <c r="P474" s="1"/>
  <c r="F472"/>
  <c r="Q472" s="1"/>
  <c r="G471"/>
  <c r="Z470" l="1"/>
  <c r="N472"/>
  <c r="M471"/>
  <c r="BK468"/>
  <c r="BH468"/>
  <c r="BQ468"/>
  <c r="J470"/>
  <c r="Y471" s="1"/>
  <c r="BN468"/>
  <c r="BT468"/>
  <c r="AX469"/>
  <c r="BA469" s="1"/>
  <c r="BC469"/>
  <c r="BF469" s="1"/>
  <c r="BW469" s="1"/>
  <c r="BE485"/>
  <c r="BV485" s="1"/>
  <c r="AZ485"/>
  <c r="BP485" s="1"/>
  <c r="K470"/>
  <c r="BD483"/>
  <c r="BU483" s="1"/>
  <c r="AY483"/>
  <c r="BO483" s="1"/>
  <c r="L470"/>
  <c r="AT483"/>
  <c r="BI483" s="1"/>
  <c r="AS469"/>
  <c r="AV469" s="1"/>
  <c r="AU485"/>
  <c r="BJ485" s="1"/>
  <c r="H471"/>
  <c r="I471"/>
  <c r="E475"/>
  <c r="P475" s="1"/>
  <c r="F473"/>
  <c r="Q473" s="1"/>
  <c r="G472"/>
  <c r="M472" l="1"/>
  <c r="N473"/>
  <c r="Z471"/>
  <c r="BP486"/>
  <c r="BQ469"/>
  <c r="BN469"/>
  <c r="L471"/>
  <c r="BT469"/>
  <c r="BK469"/>
  <c r="K471"/>
  <c r="BH469"/>
  <c r="BE486"/>
  <c r="BV486" s="1"/>
  <c r="AZ486"/>
  <c r="BD484"/>
  <c r="BU484" s="1"/>
  <c r="AY484"/>
  <c r="BO484" s="1"/>
  <c r="J471"/>
  <c r="Y472" s="1"/>
  <c r="BC470"/>
  <c r="BF470" s="1"/>
  <c r="BW470" s="1"/>
  <c r="AX470"/>
  <c r="BA470" s="1"/>
  <c r="AT484"/>
  <c r="BI484" s="1"/>
  <c r="AS470"/>
  <c r="AV470" s="1"/>
  <c r="AU486"/>
  <c r="BJ486" s="1"/>
  <c r="H472"/>
  <c r="I472"/>
  <c r="E476"/>
  <c r="P476" s="1"/>
  <c r="F474"/>
  <c r="Q474" s="1"/>
  <c r="G473"/>
  <c r="Z472" l="1"/>
  <c r="M473"/>
  <c r="N474"/>
  <c r="BP487"/>
  <c r="J472"/>
  <c r="Y473" s="1"/>
  <c r="BT470"/>
  <c r="BK470"/>
  <c r="BN470"/>
  <c r="BQ470"/>
  <c r="BH470"/>
  <c r="BC471"/>
  <c r="BF471" s="1"/>
  <c r="BW471" s="1"/>
  <c r="AX471"/>
  <c r="BA471" s="1"/>
  <c r="L472"/>
  <c r="BD485"/>
  <c r="BU485" s="1"/>
  <c r="AY485"/>
  <c r="BO485" s="1"/>
  <c r="BE487"/>
  <c r="BV487" s="1"/>
  <c r="AZ487"/>
  <c r="K472"/>
  <c r="AT485"/>
  <c r="BI485" s="1"/>
  <c r="AU487"/>
  <c r="BJ487" s="1"/>
  <c r="AS471"/>
  <c r="AV471" s="1"/>
  <c r="H473"/>
  <c r="J473" s="1"/>
  <c r="I473"/>
  <c r="E477"/>
  <c r="P477" s="1"/>
  <c r="F475"/>
  <c r="Q475" s="1"/>
  <c r="G474"/>
  <c r="M474" l="1"/>
  <c r="N475"/>
  <c r="Z473"/>
  <c r="Z474" s="1"/>
  <c r="BT471"/>
  <c r="L473"/>
  <c r="L474" s="1"/>
  <c r="K473"/>
  <c r="BH471"/>
  <c r="BK471"/>
  <c r="BN471"/>
  <c r="BQ471"/>
  <c r="BC472"/>
  <c r="BF472" s="1"/>
  <c r="BW472" s="1"/>
  <c r="AX472"/>
  <c r="BA472" s="1"/>
  <c r="BD486"/>
  <c r="BU486" s="1"/>
  <c r="AY486"/>
  <c r="BO486" s="1"/>
  <c r="BE488"/>
  <c r="BV488" s="1"/>
  <c r="AZ488"/>
  <c r="BP488" s="1"/>
  <c r="AT486"/>
  <c r="BI486" s="1"/>
  <c r="K474"/>
  <c r="Y474"/>
  <c r="AU488"/>
  <c r="BJ488" s="1"/>
  <c r="AS472"/>
  <c r="AV472" s="1"/>
  <c r="H474"/>
  <c r="I474"/>
  <c r="E478"/>
  <c r="P478" s="1"/>
  <c r="F476"/>
  <c r="Q476" s="1"/>
  <c r="G475"/>
  <c r="N476" l="1"/>
  <c r="M475"/>
  <c r="BN472"/>
  <c r="BQ472"/>
  <c r="BH472"/>
  <c r="BK472"/>
  <c r="BT472"/>
  <c r="BE489"/>
  <c r="BV489" s="1"/>
  <c r="AZ489"/>
  <c r="BP489" s="1"/>
  <c r="AX473"/>
  <c r="BA473" s="1"/>
  <c r="BC473"/>
  <c r="BF473" s="1"/>
  <c r="BW473" s="1"/>
  <c r="BD487"/>
  <c r="BU487" s="1"/>
  <c r="AY487"/>
  <c r="BO487" s="1"/>
  <c r="AT487"/>
  <c r="BI487" s="1"/>
  <c r="AU489"/>
  <c r="BJ489" s="1"/>
  <c r="AS473"/>
  <c r="AV473" s="1"/>
  <c r="H475"/>
  <c r="J474"/>
  <c r="Z475" s="1"/>
  <c r="I475"/>
  <c r="E479"/>
  <c r="P479" s="1"/>
  <c r="F477"/>
  <c r="Q477" s="1"/>
  <c r="G476"/>
  <c r="Z476" l="1"/>
  <c r="N477"/>
  <c r="M476"/>
  <c r="BV490"/>
  <c r="BT473"/>
  <c r="BQ473"/>
  <c r="BN473"/>
  <c r="BH473"/>
  <c r="BK473"/>
  <c r="BE490"/>
  <c r="AZ490"/>
  <c r="BP490" s="1"/>
  <c r="BC474"/>
  <c r="BF474" s="1"/>
  <c r="BW474" s="1"/>
  <c r="AX474"/>
  <c r="BA474" s="1"/>
  <c r="BD488"/>
  <c r="BU488" s="1"/>
  <c r="AY488"/>
  <c r="BO488" s="1"/>
  <c r="AT488"/>
  <c r="BI488" s="1"/>
  <c r="K475"/>
  <c r="Y475"/>
  <c r="AU490"/>
  <c r="BJ490" s="1"/>
  <c r="AS474"/>
  <c r="AV474" s="1"/>
  <c r="H476"/>
  <c r="J475"/>
  <c r="L475"/>
  <c r="I476"/>
  <c r="E480"/>
  <c r="P480" s="1"/>
  <c r="F478"/>
  <c r="Q478" s="1"/>
  <c r="G477"/>
  <c r="M477" l="1"/>
  <c r="N478"/>
  <c r="BP491"/>
  <c r="BT474"/>
  <c r="BK474"/>
  <c r="BQ474"/>
  <c r="BN474"/>
  <c r="BH474"/>
  <c r="BC475"/>
  <c r="BF475" s="1"/>
  <c r="BW475" s="1"/>
  <c r="AX475"/>
  <c r="BA475" s="1"/>
  <c r="BE491"/>
  <c r="BV491" s="1"/>
  <c r="AZ491"/>
  <c r="BD489"/>
  <c r="BU489" s="1"/>
  <c r="AY489"/>
  <c r="BO489" s="1"/>
  <c r="L476"/>
  <c r="AT489"/>
  <c r="BI489" s="1"/>
  <c r="AS475"/>
  <c r="AV475" s="1"/>
  <c r="K476"/>
  <c r="Y476"/>
  <c r="AU491"/>
  <c r="BJ491" s="1"/>
  <c r="H477"/>
  <c r="J476"/>
  <c r="Z477" s="1"/>
  <c r="I477"/>
  <c r="E481"/>
  <c r="P481" s="1"/>
  <c r="F479"/>
  <c r="Q479" s="1"/>
  <c r="G478"/>
  <c r="Z478" l="1"/>
  <c r="M478"/>
  <c r="N479"/>
  <c r="M479" s="1"/>
  <c r="BQ475"/>
  <c r="BN475"/>
  <c r="BH475"/>
  <c r="BK475"/>
  <c r="BT475"/>
  <c r="BD490"/>
  <c r="BU490" s="1"/>
  <c r="AY490"/>
  <c r="BO490" s="1"/>
  <c r="BC476"/>
  <c r="BF476" s="1"/>
  <c r="BW476" s="1"/>
  <c r="AX476"/>
  <c r="BA476" s="1"/>
  <c r="BE492"/>
  <c r="BV492" s="1"/>
  <c r="AZ492"/>
  <c r="BP492" s="1"/>
  <c r="AT490"/>
  <c r="BI490" s="1"/>
  <c r="K477"/>
  <c r="Y477"/>
  <c r="AS476"/>
  <c r="AV476" s="1"/>
  <c r="AU492"/>
  <c r="BJ492" s="1"/>
  <c r="H478"/>
  <c r="J477"/>
  <c r="L477"/>
  <c r="I478"/>
  <c r="E482"/>
  <c r="P482" s="1"/>
  <c r="F480"/>
  <c r="Q480" s="1"/>
  <c r="G479"/>
  <c r="O480" l="1"/>
  <c r="O481" s="1"/>
  <c r="O482" s="1"/>
  <c r="O483" s="1"/>
  <c r="O484" s="1"/>
  <c r="O485" s="1"/>
  <c r="O486" s="1"/>
  <c r="O487" s="1"/>
  <c r="O488" s="1"/>
  <c r="O489" s="1"/>
  <c r="O490" s="1"/>
  <c r="O491" s="1"/>
  <c r="N480"/>
  <c r="BN476"/>
  <c r="BT476"/>
  <c r="BH476"/>
  <c r="BK476"/>
  <c r="BQ476"/>
  <c r="BE493"/>
  <c r="BV493" s="1"/>
  <c r="AZ493"/>
  <c r="BP493" s="1"/>
  <c r="AX477"/>
  <c r="BA477" s="1"/>
  <c r="BC477"/>
  <c r="BF477" s="1"/>
  <c r="BW477" s="1"/>
  <c r="BD491"/>
  <c r="BU491" s="1"/>
  <c r="AY491"/>
  <c r="BO491" s="1"/>
  <c r="L478"/>
  <c r="AT491"/>
  <c r="BI491" s="1"/>
  <c r="AU493"/>
  <c r="BJ493" s="1"/>
  <c r="AS477"/>
  <c r="AV477" s="1"/>
  <c r="K478"/>
  <c r="Y478"/>
  <c r="H479"/>
  <c r="I479"/>
  <c r="J478"/>
  <c r="Y479" s="1"/>
  <c r="E483"/>
  <c r="P483" s="1"/>
  <c r="F481"/>
  <c r="Q481" s="1"/>
  <c r="G480"/>
  <c r="N481" l="1"/>
  <c r="M480"/>
  <c r="Z479"/>
  <c r="BK477"/>
  <c r="BQ477"/>
  <c r="BT477"/>
  <c r="BH477"/>
  <c r="BN477"/>
  <c r="BE494"/>
  <c r="BV494" s="1"/>
  <c r="AZ494"/>
  <c r="BP494" s="1"/>
  <c r="BC478"/>
  <c r="BF478" s="1"/>
  <c r="BW478" s="1"/>
  <c r="AX478"/>
  <c r="BA478" s="1"/>
  <c r="BD492"/>
  <c r="BU492" s="1"/>
  <c r="AY492"/>
  <c r="BO492" s="1"/>
  <c r="J479"/>
  <c r="Y480" s="1"/>
  <c r="AT492"/>
  <c r="BI492" s="1"/>
  <c r="AU494"/>
  <c r="BJ494" s="1"/>
  <c r="AS478"/>
  <c r="AV478" s="1"/>
  <c r="I480"/>
  <c r="H480"/>
  <c r="L479"/>
  <c r="K479"/>
  <c r="E484"/>
  <c r="P484" s="1"/>
  <c r="F482"/>
  <c r="Q482" s="1"/>
  <c r="G481"/>
  <c r="N482" l="1"/>
  <c r="M481"/>
  <c r="Z480"/>
  <c r="AG479"/>
  <c r="BQ478"/>
  <c r="BK478"/>
  <c r="BN478"/>
  <c r="BT478"/>
  <c r="L480"/>
  <c r="BH478"/>
  <c r="BD493"/>
  <c r="BU493" s="1"/>
  <c r="AY493"/>
  <c r="BO493" s="1"/>
  <c r="BE495"/>
  <c r="BV495" s="1"/>
  <c r="AZ495"/>
  <c r="BP495" s="1"/>
  <c r="K480"/>
  <c r="BC479"/>
  <c r="BF479" s="1"/>
  <c r="BW479" s="1"/>
  <c r="AX479"/>
  <c r="BA479" s="1"/>
  <c r="AT493"/>
  <c r="BI493" s="1"/>
  <c r="AU495"/>
  <c r="BJ495" s="1"/>
  <c r="AS479"/>
  <c r="AV479" s="1"/>
  <c r="J480"/>
  <c r="I481"/>
  <c r="H481"/>
  <c r="E485"/>
  <c r="P485" s="1"/>
  <c r="F483"/>
  <c r="Q483" s="1"/>
  <c r="G482"/>
  <c r="N483" l="1"/>
  <c r="M482"/>
  <c r="Z481"/>
  <c r="BK479"/>
  <c r="BQ479"/>
  <c r="BH479"/>
  <c r="BN479"/>
  <c r="BT479"/>
  <c r="AY494"/>
  <c r="BO494" s="1"/>
  <c r="BD494"/>
  <c r="BU494" s="1"/>
  <c r="BE496"/>
  <c r="BV496" s="1"/>
  <c r="AZ496"/>
  <c r="BP496" s="1"/>
  <c r="BC480"/>
  <c r="BF480" s="1"/>
  <c r="BW480" s="1"/>
  <c r="AX480"/>
  <c r="BA480" s="1"/>
  <c r="AT494"/>
  <c r="BI494" s="1"/>
  <c r="L481"/>
  <c r="Y481"/>
  <c r="AU496"/>
  <c r="BJ496" s="1"/>
  <c r="AS480"/>
  <c r="AV480" s="1"/>
  <c r="K481"/>
  <c r="J481"/>
  <c r="H482"/>
  <c r="I482"/>
  <c r="E486"/>
  <c r="P486" s="1"/>
  <c r="F484"/>
  <c r="Q484" s="1"/>
  <c r="G483"/>
  <c r="N484" l="1"/>
  <c r="M483"/>
  <c r="Z482"/>
  <c r="BP497"/>
  <c r="BQ480"/>
  <c r="BN480"/>
  <c r="BT480"/>
  <c r="BK480"/>
  <c r="BH480"/>
  <c r="AX481"/>
  <c r="BA481" s="1"/>
  <c r="BC481"/>
  <c r="BF481" s="1"/>
  <c r="BW481" s="1"/>
  <c r="BE497"/>
  <c r="BV497" s="1"/>
  <c r="AZ497"/>
  <c r="BD495"/>
  <c r="BU495" s="1"/>
  <c r="AY495"/>
  <c r="BO495" s="1"/>
  <c r="AT495"/>
  <c r="BI495" s="1"/>
  <c r="AS481"/>
  <c r="AV481" s="1"/>
  <c r="AU497"/>
  <c r="BJ497" s="1"/>
  <c r="J482"/>
  <c r="Y483" s="1"/>
  <c r="K482"/>
  <c r="Y482"/>
  <c r="L482"/>
  <c r="H483"/>
  <c r="I483"/>
  <c r="E487"/>
  <c r="P487" s="1"/>
  <c r="F485"/>
  <c r="Q485" s="1"/>
  <c r="G484"/>
  <c r="M484" l="1"/>
  <c r="N485"/>
  <c r="Z483"/>
  <c r="BN481"/>
  <c r="BT481"/>
  <c r="BK481"/>
  <c r="BH481"/>
  <c r="BQ481"/>
  <c r="BC482"/>
  <c r="BF482" s="1"/>
  <c r="BW482" s="1"/>
  <c r="AX482"/>
  <c r="BA482" s="1"/>
  <c r="BE498"/>
  <c r="BV498" s="1"/>
  <c r="AZ498"/>
  <c r="BP498" s="1"/>
  <c r="BD496"/>
  <c r="BU496" s="1"/>
  <c r="AY496"/>
  <c r="BO496" s="1"/>
  <c r="L483"/>
  <c r="AT496"/>
  <c r="BI496" s="1"/>
  <c r="AS482"/>
  <c r="AV482" s="1"/>
  <c r="AU498"/>
  <c r="BJ498" s="1"/>
  <c r="K483"/>
  <c r="J483"/>
  <c r="H484"/>
  <c r="I484"/>
  <c r="E488"/>
  <c r="P488" s="1"/>
  <c r="F486"/>
  <c r="Q486" s="1"/>
  <c r="G485"/>
  <c r="M485" l="1"/>
  <c r="N486"/>
  <c r="Z484"/>
  <c r="J484"/>
  <c r="Y485" s="1"/>
  <c r="BQ482"/>
  <c r="BN482"/>
  <c r="BK482"/>
  <c r="BH482"/>
  <c r="BT482"/>
  <c r="BD497"/>
  <c r="BU497" s="1"/>
  <c r="AY497"/>
  <c r="BO497" s="1"/>
  <c r="BC483"/>
  <c r="BF483" s="1"/>
  <c r="BW483" s="1"/>
  <c r="AX483"/>
  <c r="BA483" s="1"/>
  <c r="AZ499"/>
  <c r="BP499" s="1"/>
  <c r="BE499"/>
  <c r="BV499" s="1"/>
  <c r="AT497"/>
  <c r="BI497" s="1"/>
  <c r="AS483"/>
  <c r="AV483" s="1"/>
  <c r="K484"/>
  <c r="Y484"/>
  <c r="AU499"/>
  <c r="BJ499" s="1"/>
  <c r="L484"/>
  <c r="H485"/>
  <c r="I485"/>
  <c r="E489"/>
  <c r="P489" s="1"/>
  <c r="F487"/>
  <c r="Q487" s="1"/>
  <c r="G486"/>
  <c r="L485" l="1"/>
  <c r="Z485"/>
  <c r="M486"/>
  <c r="N487"/>
  <c r="K485"/>
  <c r="BH483"/>
  <c r="BQ483"/>
  <c r="BT483"/>
  <c r="BN483"/>
  <c r="BK483"/>
  <c r="BE500"/>
  <c r="BV500" s="1"/>
  <c r="AZ500"/>
  <c r="BP500" s="1"/>
  <c r="BC484"/>
  <c r="BF484" s="1"/>
  <c r="BW484" s="1"/>
  <c r="AX484"/>
  <c r="BA484" s="1"/>
  <c r="BD498"/>
  <c r="BU498" s="1"/>
  <c r="AY498"/>
  <c r="BO498" s="1"/>
  <c r="AT498"/>
  <c r="BI498" s="1"/>
  <c r="AU500"/>
  <c r="BJ500" s="1"/>
  <c r="AS484"/>
  <c r="AV484" s="1"/>
  <c r="J485"/>
  <c r="H486"/>
  <c r="I486"/>
  <c r="E490"/>
  <c r="P490" s="1"/>
  <c r="F488"/>
  <c r="Q488" s="1"/>
  <c r="G487"/>
  <c r="L486" l="1"/>
  <c r="Z486"/>
  <c r="Z487" s="1"/>
  <c r="N488"/>
  <c r="M487"/>
  <c r="BQ484"/>
  <c r="BT484"/>
  <c r="BH484"/>
  <c r="BK484"/>
  <c r="BN484"/>
  <c r="BE501"/>
  <c r="BV501" s="1"/>
  <c r="AZ501"/>
  <c r="BP501" s="1"/>
  <c r="AX485"/>
  <c r="BA485" s="1"/>
  <c r="BC485"/>
  <c r="BF485" s="1"/>
  <c r="BW485" s="1"/>
  <c r="BD499"/>
  <c r="BU499" s="1"/>
  <c r="AY499"/>
  <c r="BO499" s="1"/>
  <c r="AT499"/>
  <c r="BI499" s="1"/>
  <c r="K486"/>
  <c r="Y486"/>
  <c r="AU501"/>
  <c r="BJ501" s="1"/>
  <c r="AS485"/>
  <c r="AV485" s="1"/>
  <c r="H487"/>
  <c r="J486"/>
  <c r="I487"/>
  <c r="E491"/>
  <c r="P491" s="1"/>
  <c r="F489"/>
  <c r="Q489" s="1"/>
  <c r="G488"/>
  <c r="N489" l="1"/>
  <c r="M488"/>
  <c r="BK485"/>
  <c r="BN485"/>
  <c r="BT485"/>
  <c r="BQ485"/>
  <c r="BH485"/>
  <c r="BC486"/>
  <c r="BF486" s="1"/>
  <c r="BW486" s="1"/>
  <c r="AX486"/>
  <c r="BA486" s="1"/>
  <c r="BE502"/>
  <c r="BV502" s="1"/>
  <c r="AZ502"/>
  <c r="BP502" s="1"/>
  <c r="BD500"/>
  <c r="BU500" s="1"/>
  <c r="AY500"/>
  <c r="BO500" s="1"/>
  <c r="AT500"/>
  <c r="BI500" s="1"/>
  <c r="AS486"/>
  <c r="AV486" s="1"/>
  <c r="K487"/>
  <c r="Y487"/>
  <c r="AU502"/>
  <c r="BJ502" s="1"/>
  <c r="H488"/>
  <c r="J487"/>
  <c r="Z488" s="1"/>
  <c r="L487"/>
  <c r="I488"/>
  <c r="E492"/>
  <c r="P492" s="1"/>
  <c r="F490"/>
  <c r="Q490" s="1"/>
  <c r="G489"/>
  <c r="M489" l="1"/>
  <c r="N490"/>
  <c r="BH486"/>
  <c r="BN486"/>
  <c r="BQ486"/>
  <c r="BK486"/>
  <c r="BT486"/>
  <c r="BE503"/>
  <c r="BV503" s="1"/>
  <c r="AZ503"/>
  <c r="BP503" s="1"/>
  <c r="BC487"/>
  <c r="BF487" s="1"/>
  <c r="BW487" s="1"/>
  <c r="AX487"/>
  <c r="BA487" s="1"/>
  <c r="BD501"/>
  <c r="BU501" s="1"/>
  <c r="AY501"/>
  <c r="BO501" s="1"/>
  <c r="AT501"/>
  <c r="BI501" s="1"/>
  <c r="AU503"/>
  <c r="BJ503" s="1"/>
  <c r="AS487"/>
  <c r="AV487" s="1"/>
  <c r="K488"/>
  <c r="Y488"/>
  <c r="L488"/>
  <c r="H489"/>
  <c r="J488"/>
  <c r="Z489" s="1"/>
  <c r="I489"/>
  <c r="E493"/>
  <c r="P493" s="1"/>
  <c r="F491"/>
  <c r="Q491" s="1"/>
  <c r="G490"/>
  <c r="Z490" l="1"/>
  <c r="M490"/>
  <c r="N491"/>
  <c r="M491" s="1"/>
  <c r="BQ487"/>
  <c r="BH487"/>
  <c r="BT487"/>
  <c r="BN487"/>
  <c r="BK487"/>
  <c r="BE504"/>
  <c r="BV504" s="1"/>
  <c r="AZ504"/>
  <c r="BP504" s="1"/>
  <c r="BC488"/>
  <c r="BF488" s="1"/>
  <c r="BW488" s="1"/>
  <c r="AX488"/>
  <c r="BA488" s="1"/>
  <c r="BD502"/>
  <c r="BU502" s="1"/>
  <c r="AY502"/>
  <c r="BO502" s="1"/>
  <c r="AT502"/>
  <c r="BI502" s="1"/>
  <c r="AU504"/>
  <c r="BJ504" s="1"/>
  <c r="AS488"/>
  <c r="AV488" s="1"/>
  <c r="K489"/>
  <c r="Y489"/>
  <c r="H490"/>
  <c r="J489"/>
  <c r="L489"/>
  <c r="I490"/>
  <c r="E494"/>
  <c r="P494" s="1"/>
  <c r="F492"/>
  <c r="Q492" s="1"/>
  <c r="G491"/>
  <c r="O492" l="1"/>
  <c r="O493" s="1"/>
  <c r="O494" s="1"/>
  <c r="O495" s="1"/>
  <c r="O496" s="1"/>
  <c r="O497" s="1"/>
  <c r="O498" s="1"/>
  <c r="O499" s="1"/>
  <c r="O500" s="1"/>
  <c r="O501" s="1"/>
  <c r="O502" s="1"/>
  <c r="O503" s="1"/>
  <c r="N492"/>
  <c r="BN488"/>
  <c r="BK488"/>
  <c r="BQ488"/>
  <c r="BH488"/>
  <c r="BT488"/>
  <c r="BE505"/>
  <c r="BV505" s="1"/>
  <c r="AZ505"/>
  <c r="BP505" s="1"/>
  <c r="AX489"/>
  <c r="BA489" s="1"/>
  <c r="BC489"/>
  <c r="BF489" s="1"/>
  <c r="BW489" s="1"/>
  <c r="BD503"/>
  <c r="BU503" s="1"/>
  <c r="AY503"/>
  <c r="BO503" s="1"/>
  <c r="L490"/>
  <c r="AT503"/>
  <c r="BI503" s="1"/>
  <c r="AU505"/>
  <c r="BJ505" s="1"/>
  <c r="AS489"/>
  <c r="AV489" s="1"/>
  <c r="K490"/>
  <c r="Y490"/>
  <c r="H491"/>
  <c r="I491"/>
  <c r="J490"/>
  <c r="Y491" s="1"/>
  <c r="E495"/>
  <c r="P495" s="1"/>
  <c r="F493"/>
  <c r="Q493" s="1"/>
  <c r="G492"/>
  <c r="N493" l="1"/>
  <c r="M492"/>
  <c r="Z491"/>
  <c r="BH489"/>
  <c r="BK489"/>
  <c r="BT489"/>
  <c r="BQ489"/>
  <c r="BN489"/>
  <c r="BD504"/>
  <c r="BU504" s="1"/>
  <c r="AY504"/>
  <c r="BO504" s="1"/>
  <c r="BE506"/>
  <c r="BV506" s="1"/>
  <c r="AZ506"/>
  <c r="BP506" s="1"/>
  <c r="BC490"/>
  <c r="BF490" s="1"/>
  <c r="BW490" s="1"/>
  <c r="AX490"/>
  <c r="BA490" s="1"/>
  <c r="J491"/>
  <c r="Y492" s="1"/>
  <c r="AT504"/>
  <c r="BI504" s="1"/>
  <c r="AU506"/>
  <c r="BJ506" s="1"/>
  <c r="AS490"/>
  <c r="AV490" s="1"/>
  <c r="I492"/>
  <c r="H492"/>
  <c r="L491"/>
  <c r="K491"/>
  <c r="E496"/>
  <c r="P496" s="1"/>
  <c r="F494"/>
  <c r="Q494" s="1"/>
  <c r="G493"/>
  <c r="Z492" l="1"/>
  <c r="Z493" s="1"/>
  <c r="AG491"/>
  <c r="M493"/>
  <c r="N494"/>
  <c r="BN490"/>
  <c r="BH490"/>
  <c r="BT490"/>
  <c r="BK490"/>
  <c r="L492"/>
  <c r="BQ490"/>
  <c r="BD505"/>
  <c r="BU505" s="1"/>
  <c r="AY505"/>
  <c r="BO505" s="1"/>
  <c r="BE507"/>
  <c r="BV507" s="1"/>
  <c r="AZ507"/>
  <c r="BP507" s="1"/>
  <c r="K492"/>
  <c r="BC491"/>
  <c r="BF491" s="1"/>
  <c r="BW491" s="1"/>
  <c r="AX491"/>
  <c r="BA491" s="1"/>
  <c r="AT505"/>
  <c r="BI505" s="1"/>
  <c r="AU507"/>
  <c r="BJ507" s="1"/>
  <c r="AS491"/>
  <c r="AV491" s="1"/>
  <c r="J492"/>
  <c r="I493"/>
  <c r="H493"/>
  <c r="E497"/>
  <c r="P497" s="1"/>
  <c r="F495"/>
  <c r="Q495" s="1"/>
  <c r="G494"/>
  <c r="M494" l="1"/>
  <c r="N495"/>
  <c r="BH491"/>
  <c r="BK491"/>
  <c r="BQ491"/>
  <c r="BN491"/>
  <c r="BT491"/>
  <c r="BD506"/>
  <c r="BU506" s="1"/>
  <c r="AY506"/>
  <c r="BO506" s="1"/>
  <c r="BE508"/>
  <c r="BV508" s="1"/>
  <c r="AZ508"/>
  <c r="BP508" s="1"/>
  <c r="BC492"/>
  <c r="BF492" s="1"/>
  <c r="BW492" s="1"/>
  <c r="AX492"/>
  <c r="BA492" s="1"/>
  <c r="AT506"/>
  <c r="BI506" s="1"/>
  <c r="L493"/>
  <c r="Y493"/>
  <c r="AU508"/>
  <c r="BJ508" s="1"/>
  <c r="AS492"/>
  <c r="AV492" s="1"/>
  <c r="K493"/>
  <c r="J493"/>
  <c r="Z494" s="1"/>
  <c r="H494"/>
  <c r="I494"/>
  <c r="E498"/>
  <c r="P498" s="1"/>
  <c r="F496"/>
  <c r="Q496" s="1"/>
  <c r="G495"/>
  <c r="Z495" l="1"/>
  <c r="N496"/>
  <c r="M495"/>
  <c r="BT492"/>
  <c r="BK492"/>
  <c r="BH492"/>
  <c r="BQ492"/>
  <c r="BN492"/>
  <c r="BC493"/>
  <c r="BF493" s="1"/>
  <c r="BW493" s="1"/>
  <c r="AX493"/>
  <c r="BA493" s="1"/>
  <c r="BE509"/>
  <c r="BV509" s="1"/>
  <c r="AZ509"/>
  <c r="BP509" s="1"/>
  <c r="BD507"/>
  <c r="BU507" s="1"/>
  <c r="AY507"/>
  <c r="BO507" s="1"/>
  <c r="AT507"/>
  <c r="BI507" s="1"/>
  <c r="AU509"/>
  <c r="BJ509" s="1"/>
  <c r="AS493"/>
  <c r="AV493" s="1"/>
  <c r="K494"/>
  <c r="Y494"/>
  <c r="J494"/>
  <c r="L494"/>
  <c r="H495"/>
  <c r="I495"/>
  <c r="E499"/>
  <c r="P499" s="1"/>
  <c r="F497"/>
  <c r="Q497" s="1"/>
  <c r="G496"/>
  <c r="N497" l="1"/>
  <c r="M496"/>
  <c r="BV510"/>
  <c r="BQ493"/>
  <c r="BN493"/>
  <c r="BT493"/>
  <c r="BH493"/>
  <c r="BK493"/>
  <c r="BE510"/>
  <c r="AZ510"/>
  <c r="BP510" s="1"/>
  <c r="BC494"/>
  <c r="BF494" s="1"/>
  <c r="BW494" s="1"/>
  <c r="AX494"/>
  <c r="BA494" s="1"/>
  <c r="BD508"/>
  <c r="BU508" s="1"/>
  <c r="AY508"/>
  <c r="BO508" s="1"/>
  <c r="AT508"/>
  <c r="BI508" s="1"/>
  <c r="AU510"/>
  <c r="BJ510" s="1"/>
  <c r="K495"/>
  <c r="Y495"/>
  <c r="AS494"/>
  <c r="AV494" s="1"/>
  <c r="J495"/>
  <c r="Y496" s="1"/>
  <c r="L495"/>
  <c r="H496"/>
  <c r="I496"/>
  <c r="E500"/>
  <c r="P500" s="1"/>
  <c r="F498"/>
  <c r="Q498" s="1"/>
  <c r="G497"/>
  <c r="Z496" l="1"/>
  <c r="Z497" s="1"/>
  <c r="M497"/>
  <c r="N498"/>
  <c r="BP511"/>
  <c r="BQ494"/>
  <c r="BK494"/>
  <c r="BN494"/>
  <c r="BT494"/>
  <c r="BH494"/>
  <c r="BC495"/>
  <c r="BF495" s="1"/>
  <c r="BW495" s="1"/>
  <c r="AX495"/>
  <c r="BA495" s="1"/>
  <c r="BE511"/>
  <c r="BV511" s="1"/>
  <c r="AZ511"/>
  <c r="K496"/>
  <c r="BD509"/>
  <c r="BU509" s="1"/>
  <c r="AY509"/>
  <c r="BO509" s="1"/>
  <c r="L496"/>
  <c r="AT509"/>
  <c r="BI509" s="1"/>
  <c r="AS495"/>
  <c r="AV495" s="1"/>
  <c r="AU511"/>
  <c r="BJ511" s="1"/>
  <c r="J496"/>
  <c r="Y497" s="1"/>
  <c r="H497"/>
  <c r="I497"/>
  <c r="E501"/>
  <c r="P501" s="1"/>
  <c r="F499"/>
  <c r="Q499" s="1"/>
  <c r="G498"/>
  <c r="M498" l="1"/>
  <c r="N499"/>
  <c r="BN495"/>
  <c r="BQ495"/>
  <c r="BH495"/>
  <c r="BK495"/>
  <c r="K497"/>
  <c r="BT495"/>
  <c r="BE512"/>
  <c r="BV512" s="1"/>
  <c r="AZ512"/>
  <c r="BP512" s="1"/>
  <c r="AY510"/>
  <c r="BO510" s="1"/>
  <c r="BD510"/>
  <c r="BU510" s="1"/>
  <c r="BC496"/>
  <c r="BF496" s="1"/>
  <c r="BW496" s="1"/>
  <c r="AX496"/>
  <c r="BA496" s="1"/>
  <c r="AT510"/>
  <c r="BI510" s="1"/>
  <c r="AS496"/>
  <c r="AV496" s="1"/>
  <c r="J497"/>
  <c r="Y498" s="1"/>
  <c r="L497"/>
  <c r="AU512"/>
  <c r="BJ512" s="1"/>
  <c r="H498"/>
  <c r="I498"/>
  <c r="E502"/>
  <c r="P502" s="1"/>
  <c r="F500"/>
  <c r="Q500" s="1"/>
  <c r="G499"/>
  <c r="M499" l="1"/>
  <c r="N500"/>
  <c r="Z498"/>
  <c r="BQ496"/>
  <c r="K498"/>
  <c r="BT496"/>
  <c r="BN496"/>
  <c r="BH496"/>
  <c r="BK496"/>
  <c r="BE513"/>
  <c r="BV513" s="1"/>
  <c r="AZ513"/>
  <c r="BP513" s="1"/>
  <c r="BC497"/>
  <c r="BF497" s="1"/>
  <c r="BW497" s="1"/>
  <c r="AX497"/>
  <c r="BA497" s="1"/>
  <c r="BD511"/>
  <c r="BU511" s="1"/>
  <c r="AY511"/>
  <c r="BO511" s="1"/>
  <c r="L498"/>
  <c r="AT511"/>
  <c r="BI511" s="1"/>
  <c r="AS497"/>
  <c r="AV497" s="1"/>
  <c r="J498"/>
  <c r="AU513"/>
  <c r="BJ513" s="1"/>
  <c r="H499"/>
  <c r="I499"/>
  <c r="E503"/>
  <c r="P503" s="1"/>
  <c r="F501"/>
  <c r="Q501" s="1"/>
  <c r="G500"/>
  <c r="Z499" l="1"/>
  <c r="Z500" s="1"/>
  <c r="M500"/>
  <c r="N501"/>
  <c r="BQ497"/>
  <c r="L499"/>
  <c r="BN497"/>
  <c r="BH497"/>
  <c r="BK497"/>
  <c r="BT497"/>
  <c r="BD512"/>
  <c r="BU512" s="1"/>
  <c r="AY512"/>
  <c r="BO512" s="1"/>
  <c r="BE514"/>
  <c r="BV514" s="1"/>
  <c r="AZ514"/>
  <c r="BP514" s="1"/>
  <c r="BC498"/>
  <c r="BF498" s="1"/>
  <c r="BW498" s="1"/>
  <c r="AX498"/>
  <c r="BA498" s="1"/>
  <c r="AT512"/>
  <c r="BI512" s="1"/>
  <c r="AU514"/>
  <c r="BJ514" s="1"/>
  <c r="AS498"/>
  <c r="AV498" s="1"/>
  <c r="K499"/>
  <c r="Y499"/>
  <c r="H500"/>
  <c r="J499"/>
  <c r="I500"/>
  <c r="E504"/>
  <c r="P504" s="1"/>
  <c r="F502"/>
  <c r="Q502" s="1"/>
  <c r="G501"/>
  <c r="M501" l="1"/>
  <c r="N502"/>
  <c r="BK498"/>
  <c r="BT498"/>
  <c r="BQ498"/>
  <c r="BH498"/>
  <c r="BN498"/>
  <c r="AZ515"/>
  <c r="BP515" s="1"/>
  <c r="BE515"/>
  <c r="BV515" s="1"/>
  <c r="BC499"/>
  <c r="BF499" s="1"/>
  <c r="BW499" s="1"/>
  <c r="AX499"/>
  <c r="BA499" s="1"/>
  <c r="BD513"/>
  <c r="BU513" s="1"/>
  <c r="AY513"/>
  <c r="BO513" s="1"/>
  <c r="AT513"/>
  <c r="BI513" s="1"/>
  <c r="AU515"/>
  <c r="BJ515" s="1"/>
  <c r="AS499"/>
  <c r="AV499" s="1"/>
  <c r="K500"/>
  <c r="Y500"/>
  <c r="H501"/>
  <c r="J500"/>
  <c r="Z501" s="1"/>
  <c r="L500"/>
  <c r="I501"/>
  <c r="E505"/>
  <c r="P505" s="1"/>
  <c r="F503"/>
  <c r="Q503" s="1"/>
  <c r="G502"/>
  <c r="N503" l="1"/>
  <c r="M503" s="1"/>
  <c r="M502"/>
  <c r="BK499"/>
  <c r="BN499"/>
  <c r="BQ499"/>
  <c r="BT499"/>
  <c r="BH499"/>
  <c r="BE516"/>
  <c r="BV516" s="1"/>
  <c r="AZ516"/>
  <c r="BP516" s="1"/>
  <c r="BC500"/>
  <c r="BF500" s="1"/>
  <c r="BW500" s="1"/>
  <c r="AX500"/>
  <c r="BA500" s="1"/>
  <c r="BD514"/>
  <c r="BU514" s="1"/>
  <c r="AY514"/>
  <c r="BO514" s="1"/>
  <c r="AT514"/>
  <c r="BI514" s="1"/>
  <c r="AU516"/>
  <c r="BJ516" s="1"/>
  <c r="AS500"/>
  <c r="AV500" s="1"/>
  <c r="K501"/>
  <c r="Y501"/>
  <c r="L501"/>
  <c r="H502"/>
  <c r="I502"/>
  <c r="J501"/>
  <c r="Y502" s="1"/>
  <c r="E506"/>
  <c r="P506" s="1"/>
  <c r="F504"/>
  <c r="Q504" s="1"/>
  <c r="G503"/>
  <c r="N504" l="1"/>
  <c r="O504"/>
  <c r="O505" s="1"/>
  <c r="O506" s="1"/>
  <c r="O507" s="1"/>
  <c r="O508" s="1"/>
  <c r="O509" s="1"/>
  <c r="O510" s="1"/>
  <c r="O511" s="1"/>
  <c r="O512" s="1"/>
  <c r="O513" s="1"/>
  <c r="O514" s="1"/>
  <c r="O515" s="1"/>
  <c r="Z502"/>
  <c r="BT500"/>
  <c r="BH500"/>
  <c r="BN500"/>
  <c r="BQ500"/>
  <c r="BK500"/>
  <c r="BE517"/>
  <c r="BV517" s="1"/>
  <c r="AZ517"/>
  <c r="BP517" s="1"/>
  <c r="BC501"/>
  <c r="BF501" s="1"/>
  <c r="BW501" s="1"/>
  <c r="AX501"/>
  <c r="BA501" s="1"/>
  <c r="BD515"/>
  <c r="BU515" s="1"/>
  <c r="AY515"/>
  <c r="BO515" s="1"/>
  <c r="J502"/>
  <c r="Y503" s="1"/>
  <c r="AT515"/>
  <c r="BI515" s="1"/>
  <c r="AS501"/>
  <c r="AV501" s="1"/>
  <c r="AU517"/>
  <c r="BJ517" s="1"/>
  <c r="I503"/>
  <c r="H503"/>
  <c r="L502"/>
  <c r="K502"/>
  <c r="E507"/>
  <c r="P507" s="1"/>
  <c r="F505"/>
  <c r="Q505" s="1"/>
  <c r="G504"/>
  <c r="Z503" l="1"/>
  <c r="M504"/>
  <c r="N505"/>
  <c r="BQ501"/>
  <c r="L503"/>
  <c r="BK501"/>
  <c r="BH501"/>
  <c r="BN501"/>
  <c r="BT501"/>
  <c r="BD516"/>
  <c r="BU516" s="1"/>
  <c r="AY516"/>
  <c r="BO516" s="1"/>
  <c r="BC502"/>
  <c r="BF502" s="1"/>
  <c r="BW502" s="1"/>
  <c r="AX502"/>
  <c r="BA502" s="1"/>
  <c r="K503"/>
  <c r="BE518"/>
  <c r="BV518" s="1"/>
  <c r="AZ518"/>
  <c r="BP518" s="1"/>
  <c r="AT516"/>
  <c r="BI516" s="1"/>
  <c r="AS502"/>
  <c r="AV502" s="1"/>
  <c r="AU518"/>
  <c r="BJ518" s="1"/>
  <c r="J503"/>
  <c r="I504"/>
  <c r="H504"/>
  <c r="E508"/>
  <c r="P508" s="1"/>
  <c r="F506"/>
  <c r="Q506" s="1"/>
  <c r="G505"/>
  <c r="M505" l="1"/>
  <c r="N506"/>
  <c r="Z504"/>
  <c r="AG503"/>
  <c r="BN502"/>
  <c r="BQ502"/>
  <c r="BT502"/>
  <c r="BK502"/>
  <c r="BH502"/>
  <c r="BD517"/>
  <c r="BU517" s="1"/>
  <c r="AY517"/>
  <c r="BO517" s="1"/>
  <c r="BC503"/>
  <c r="BF503" s="1"/>
  <c r="BW503" s="1"/>
  <c r="AX503"/>
  <c r="BA503" s="1"/>
  <c r="BE519"/>
  <c r="BV519" s="1"/>
  <c r="AZ519"/>
  <c r="BP519" s="1"/>
  <c r="AT517"/>
  <c r="BI517" s="1"/>
  <c r="K504"/>
  <c r="Y504"/>
  <c r="AS503"/>
  <c r="AV503" s="1"/>
  <c r="AU519"/>
  <c r="BJ519" s="1"/>
  <c r="H505"/>
  <c r="J504"/>
  <c r="I505"/>
  <c r="I506" s="1"/>
  <c r="L504"/>
  <c r="E509"/>
  <c r="P509" s="1"/>
  <c r="F507"/>
  <c r="Q507" s="1"/>
  <c r="G506"/>
  <c r="M506" l="1"/>
  <c r="N507"/>
  <c r="Z505"/>
  <c r="BN503"/>
  <c r="BK503"/>
  <c r="BH503"/>
  <c r="BQ503"/>
  <c r="BT503"/>
  <c r="BE520"/>
  <c r="BV520" s="1"/>
  <c r="AZ520"/>
  <c r="BP520" s="1"/>
  <c r="BC504"/>
  <c r="BF504" s="1"/>
  <c r="BW504" s="1"/>
  <c r="AX504"/>
  <c r="BA504" s="1"/>
  <c r="BD518"/>
  <c r="BU518" s="1"/>
  <c r="AY518"/>
  <c r="BO518" s="1"/>
  <c r="AT518"/>
  <c r="BI518" s="1"/>
  <c r="AU520"/>
  <c r="BJ520" s="1"/>
  <c r="AS504"/>
  <c r="AV504" s="1"/>
  <c r="K505"/>
  <c r="Y505"/>
  <c r="J505"/>
  <c r="H506"/>
  <c r="J506" s="1"/>
  <c r="L505"/>
  <c r="E510"/>
  <c r="P510" s="1"/>
  <c r="F508"/>
  <c r="Q508" s="1"/>
  <c r="G507"/>
  <c r="I507" s="1"/>
  <c r="N508" l="1"/>
  <c r="M507"/>
  <c r="Z506"/>
  <c r="Z507" s="1"/>
  <c r="BN504"/>
  <c r="BT504"/>
  <c r="BH504"/>
  <c r="BQ504"/>
  <c r="L506"/>
  <c r="L507" s="1"/>
  <c r="BK504"/>
  <c r="BE521"/>
  <c r="BV521" s="1"/>
  <c r="AZ521"/>
  <c r="BP521" s="1"/>
  <c r="AX505"/>
  <c r="BA505" s="1"/>
  <c r="BC505"/>
  <c r="BF505" s="1"/>
  <c r="BW505" s="1"/>
  <c r="BD519"/>
  <c r="BU519" s="1"/>
  <c r="AY519"/>
  <c r="BO519" s="1"/>
  <c r="AT519"/>
  <c r="BI519" s="1"/>
  <c r="AU521"/>
  <c r="BJ521" s="1"/>
  <c r="K507"/>
  <c r="Y507"/>
  <c r="K506"/>
  <c r="Y506"/>
  <c r="AS505"/>
  <c r="AV505" s="1"/>
  <c r="H507"/>
  <c r="J507" s="1"/>
  <c r="Y508" s="1"/>
  <c r="E511"/>
  <c r="P511" s="1"/>
  <c r="F509"/>
  <c r="Q509" s="1"/>
  <c r="G508"/>
  <c r="I508" s="1"/>
  <c r="Z508" l="1"/>
  <c r="M508"/>
  <c r="N509"/>
  <c r="BQ505"/>
  <c r="BT505"/>
  <c r="BK505"/>
  <c r="BH505"/>
  <c r="BN505"/>
  <c r="BD520"/>
  <c r="BU520" s="1"/>
  <c r="AY520"/>
  <c r="BO520" s="1"/>
  <c r="BE522"/>
  <c r="BV522" s="1"/>
  <c r="AZ522"/>
  <c r="BP522" s="1"/>
  <c r="BC506"/>
  <c r="BF506" s="1"/>
  <c r="BW506" s="1"/>
  <c r="AX506"/>
  <c r="BA506" s="1"/>
  <c r="AT520"/>
  <c r="BI520" s="1"/>
  <c r="AU522"/>
  <c r="BJ522" s="1"/>
  <c r="AS506"/>
  <c r="AV506" s="1"/>
  <c r="H508"/>
  <c r="J508" s="1"/>
  <c r="L508"/>
  <c r="K508"/>
  <c r="E512"/>
  <c r="P512" s="1"/>
  <c r="F510"/>
  <c r="Q510" s="1"/>
  <c r="G509"/>
  <c r="I509" s="1"/>
  <c r="Z509" l="1"/>
  <c r="M509"/>
  <c r="N510"/>
  <c r="BQ506"/>
  <c r="BN506"/>
  <c r="BT506"/>
  <c r="BK506"/>
  <c r="BH506"/>
  <c r="BE523"/>
  <c r="BV523" s="1"/>
  <c r="AZ523"/>
  <c r="BP523" s="1"/>
  <c r="BC507"/>
  <c r="BF507" s="1"/>
  <c r="BW507" s="1"/>
  <c r="AX507"/>
  <c r="BA507" s="1"/>
  <c r="BD521"/>
  <c r="BU521" s="1"/>
  <c r="AY521"/>
  <c r="BO521" s="1"/>
  <c r="AT521"/>
  <c r="BI521" s="1"/>
  <c r="K509"/>
  <c r="Y509"/>
  <c r="AU523"/>
  <c r="BJ523" s="1"/>
  <c r="AS507"/>
  <c r="AV507" s="1"/>
  <c r="H509"/>
  <c r="L509"/>
  <c r="E513"/>
  <c r="P513" s="1"/>
  <c r="F511"/>
  <c r="Q511" s="1"/>
  <c r="G510"/>
  <c r="I510" s="1"/>
  <c r="M510" l="1"/>
  <c r="N511"/>
  <c r="H510"/>
  <c r="BP524"/>
  <c r="BQ507"/>
  <c r="BH507"/>
  <c r="BN507"/>
  <c r="BT507"/>
  <c r="BK507"/>
  <c r="BC508"/>
  <c r="BF508" s="1"/>
  <c r="BW508" s="1"/>
  <c r="AX508"/>
  <c r="BA508" s="1"/>
  <c r="BE524"/>
  <c r="BV524" s="1"/>
  <c r="AZ524"/>
  <c r="BD522"/>
  <c r="BU522" s="1"/>
  <c r="AY522"/>
  <c r="BO522" s="1"/>
  <c r="AT522"/>
  <c r="BI522" s="1"/>
  <c r="AS508"/>
  <c r="AV508" s="1"/>
  <c r="AU524"/>
  <c r="BJ524" s="1"/>
  <c r="J509"/>
  <c r="Z510" s="1"/>
  <c r="Z511" s="1"/>
  <c r="J510"/>
  <c r="Y511" s="1"/>
  <c r="E514"/>
  <c r="P514" s="1"/>
  <c r="F512"/>
  <c r="Q512" s="1"/>
  <c r="G511"/>
  <c r="I511" s="1"/>
  <c r="Z512" l="1"/>
  <c r="N512"/>
  <c r="M511"/>
  <c r="BH508"/>
  <c r="BK508"/>
  <c r="BN508"/>
  <c r="BT508"/>
  <c r="BQ508"/>
  <c r="BC509"/>
  <c r="BF509" s="1"/>
  <c r="BW509" s="1"/>
  <c r="AX509"/>
  <c r="BA509" s="1"/>
  <c r="BE525"/>
  <c r="BV525" s="1"/>
  <c r="AZ525"/>
  <c r="BP525" s="1"/>
  <c r="BD523"/>
  <c r="BU523" s="1"/>
  <c r="AY523"/>
  <c r="BO523" s="1"/>
  <c r="AT523"/>
  <c r="BI523" s="1"/>
  <c r="AU525"/>
  <c r="BJ525" s="1"/>
  <c r="K510"/>
  <c r="Y510"/>
  <c r="AS509"/>
  <c r="AV509" s="1"/>
  <c r="L510"/>
  <c r="L511" s="1"/>
  <c r="H511"/>
  <c r="J511" s="1"/>
  <c r="K511"/>
  <c r="E515"/>
  <c r="P515" s="1"/>
  <c r="F513"/>
  <c r="Q513" s="1"/>
  <c r="G512"/>
  <c r="I512" s="1"/>
  <c r="N513" l="1"/>
  <c r="M512"/>
  <c r="BQ509"/>
  <c r="BT509"/>
  <c r="BK509"/>
  <c r="BH509"/>
  <c r="BN509"/>
  <c r="BC510"/>
  <c r="BF510" s="1"/>
  <c r="BW510" s="1"/>
  <c r="AX510"/>
  <c r="BA510" s="1"/>
  <c r="BE526"/>
  <c r="BV526" s="1"/>
  <c r="AZ526"/>
  <c r="BP526" s="1"/>
  <c r="BD524"/>
  <c r="BU524" s="1"/>
  <c r="AY524"/>
  <c r="BO524" s="1"/>
  <c r="AT524"/>
  <c r="BI524" s="1"/>
  <c r="AS510"/>
  <c r="AV510" s="1"/>
  <c r="AU526"/>
  <c r="BJ526" s="1"/>
  <c r="K512"/>
  <c r="Y512"/>
  <c r="L512"/>
  <c r="H512"/>
  <c r="E516"/>
  <c r="P516" s="1"/>
  <c r="F514"/>
  <c r="Q514" s="1"/>
  <c r="G513"/>
  <c r="I513" s="1"/>
  <c r="M513" l="1"/>
  <c r="N514"/>
  <c r="BT510"/>
  <c r="BN510"/>
  <c r="BQ510"/>
  <c r="BK510"/>
  <c r="BH510"/>
  <c r="BC511"/>
  <c r="BF511" s="1"/>
  <c r="BW511" s="1"/>
  <c r="AX511"/>
  <c r="BA511" s="1"/>
  <c r="BE527"/>
  <c r="BV527" s="1"/>
  <c r="AZ527"/>
  <c r="BP527" s="1"/>
  <c r="BD525"/>
  <c r="BU525" s="1"/>
  <c r="AY525"/>
  <c r="BO525" s="1"/>
  <c r="AT525"/>
  <c r="BI525" s="1"/>
  <c r="AS511"/>
  <c r="AV511" s="1"/>
  <c r="AU527"/>
  <c r="BJ527" s="1"/>
  <c r="H513"/>
  <c r="J513" s="1"/>
  <c r="J512"/>
  <c r="Z513" s="1"/>
  <c r="E517"/>
  <c r="P517" s="1"/>
  <c r="F515"/>
  <c r="Q515" s="1"/>
  <c r="G514"/>
  <c r="N515" l="1"/>
  <c r="M515" s="1"/>
  <c r="M514"/>
  <c r="Z514"/>
  <c r="BQ511"/>
  <c r="BK511"/>
  <c r="BH511"/>
  <c r="BT511"/>
  <c r="BN511"/>
  <c r="BC512"/>
  <c r="BF512" s="1"/>
  <c r="BW512" s="1"/>
  <c r="AX512"/>
  <c r="BA512" s="1"/>
  <c r="BE528"/>
  <c r="BV528" s="1"/>
  <c r="AZ528"/>
  <c r="BP528" s="1"/>
  <c r="AY526"/>
  <c r="BO526" s="1"/>
  <c r="BD526"/>
  <c r="BU526" s="1"/>
  <c r="AT526"/>
  <c r="BI526" s="1"/>
  <c r="K514"/>
  <c r="Y514"/>
  <c r="AS512"/>
  <c r="AV512" s="1"/>
  <c r="K513"/>
  <c r="Y513"/>
  <c r="AU528"/>
  <c r="BJ528" s="1"/>
  <c r="H514"/>
  <c r="L513"/>
  <c r="L514" s="1"/>
  <c r="I514"/>
  <c r="E518"/>
  <c r="P518" s="1"/>
  <c r="F516"/>
  <c r="Q516" s="1"/>
  <c r="G515"/>
  <c r="N516" l="1"/>
  <c r="O516"/>
  <c r="O517" s="1"/>
  <c r="O518" s="1"/>
  <c r="O519" s="1"/>
  <c r="O520" s="1"/>
  <c r="O521" s="1"/>
  <c r="O522" s="1"/>
  <c r="O523" s="1"/>
  <c r="O524" s="1"/>
  <c r="O525" s="1"/>
  <c r="O526" s="1"/>
  <c r="O527" s="1"/>
  <c r="BK512"/>
  <c r="BN512"/>
  <c r="BH512"/>
  <c r="BT512"/>
  <c r="BQ512"/>
  <c r="BE529"/>
  <c r="BV529" s="1"/>
  <c r="AZ529"/>
  <c r="BP529" s="1"/>
  <c r="BC513"/>
  <c r="BF513" s="1"/>
  <c r="BW513" s="1"/>
  <c r="AX513"/>
  <c r="BA513" s="1"/>
  <c r="BD527"/>
  <c r="BU527" s="1"/>
  <c r="AY527"/>
  <c r="BO527" s="1"/>
  <c r="AT527"/>
  <c r="BI527" s="1"/>
  <c r="AU529"/>
  <c r="BJ529" s="1"/>
  <c r="AS513"/>
  <c r="AV513" s="1"/>
  <c r="H515"/>
  <c r="I515"/>
  <c r="J514"/>
  <c r="Y515" s="1"/>
  <c r="E519"/>
  <c r="P519" s="1"/>
  <c r="F517"/>
  <c r="Q517" s="1"/>
  <c r="G516"/>
  <c r="M516" l="1"/>
  <c r="N517"/>
  <c r="Z515"/>
  <c r="BQ513"/>
  <c r="BK513"/>
  <c r="BT513"/>
  <c r="BN513"/>
  <c r="BH513"/>
  <c r="BE530"/>
  <c r="BV530" s="1"/>
  <c r="AZ530"/>
  <c r="BP530" s="1"/>
  <c r="BC514"/>
  <c r="BF514" s="1"/>
  <c r="BW514" s="1"/>
  <c r="AX514"/>
  <c r="BA514" s="1"/>
  <c r="BD528"/>
  <c r="BU528" s="1"/>
  <c r="AY528"/>
  <c r="BO528" s="1"/>
  <c r="AT528"/>
  <c r="BI528" s="1"/>
  <c r="AS514"/>
  <c r="AV514" s="1"/>
  <c r="AU530"/>
  <c r="BJ530" s="1"/>
  <c r="J515"/>
  <c r="Y516" s="1"/>
  <c r="I516"/>
  <c r="H516"/>
  <c r="L515"/>
  <c r="K515"/>
  <c r="E520"/>
  <c r="P520" s="1"/>
  <c r="F518"/>
  <c r="Q518" s="1"/>
  <c r="G517"/>
  <c r="M517" l="1"/>
  <c r="N518"/>
  <c r="Z516"/>
  <c r="AG515"/>
  <c r="BK514"/>
  <c r="BH514"/>
  <c r="BQ514"/>
  <c r="BT514"/>
  <c r="BN514"/>
  <c r="BC515"/>
  <c r="BF515" s="1"/>
  <c r="BW515" s="1"/>
  <c r="AX515"/>
  <c r="BA515" s="1"/>
  <c r="AZ531"/>
  <c r="BP531" s="1"/>
  <c r="BE531"/>
  <c r="BV531" s="1"/>
  <c r="BD529"/>
  <c r="BU529" s="1"/>
  <c r="AY529"/>
  <c r="BO529" s="1"/>
  <c r="L516"/>
  <c r="AT529"/>
  <c r="BI529" s="1"/>
  <c r="AS515"/>
  <c r="AV515" s="1"/>
  <c r="AU531"/>
  <c r="BJ531" s="1"/>
  <c r="K516"/>
  <c r="J516"/>
  <c r="I517"/>
  <c r="H517"/>
  <c r="E521"/>
  <c r="P521" s="1"/>
  <c r="F519"/>
  <c r="Q519" s="1"/>
  <c r="G518"/>
  <c r="Z517" l="1"/>
  <c r="M518"/>
  <c r="N519"/>
  <c r="BT515"/>
  <c r="BN515"/>
  <c r="BK515"/>
  <c r="BH515"/>
  <c r="BQ515"/>
  <c r="BD530"/>
  <c r="BU530" s="1"/>
  <c r="AY530"/>
  <c r="BO530" s="1"/>
  <c r="BC516"/>
  <c r="BF516" s="1"/>
  <c r="BW516" s="1"/>
  <c r="AX516"/>
  <c r="BA516" s="1"/>
  <c r="BE532"/>
  <c r="BV532" s="1"/>
  <c r="AZ532"/>
  <c r="BP532" s="1"/>
  <c r="AT530"/>
  <c r="BI530" s="1"/>
  <c r="AS516"/>
  <c r="AV516" s="1"/>
  <c r="L517"/>
  <c r="Y517"/>
  <c r="AU532"/>
  <c r="BJ532" s="1"/>
  <c r="K517"/>
  <c r="J517"/>
  <c r="H518"/>
  <c r="I518"/>
  <c r="E522"/>
  <c r="P522" s="1"/>
  <c r="F520"/>
  <c r="Q520" s="1"/>
  <c r="G519"/>
  <c r="N520" l="1"/>
  <c r="M519"/>
  <c r="Z518"/>
  <c r="Z519" s="1"/>
  <c r="BK516"/>
  <c r="BH516"/>
  <c r="BQ516"/>
  <c r="BN516"/>
  <c r="BT516"/>
  <c r="BC517"/>
  <c r="BF517" s="1"/>
  <c r="BW517" s="1"/>
  <c r="AX517"/>
  <c r="BA517" s="1"/>
  <c r="BE533"/>
  <c r="BV533" s="1"/>
  <c r="AZ533"/>
  <c r="BP533" s="1"/>
  <c r="BD531"/>
  <c r="BU531" s="1"/>
  <c r="AY531"/>
  <c r="BO531" s="1"/>
  <c r="AT531"/>
  <c r="BI531" s="1"/>
  <c r="AS517"/>
  <c r="AV517" s="1"/>
  <c r="AU533"/>
  <c r="BJ533" s="1"/>
  <c r="J518"/>
  <c r="Y519" s="1"/>
  <c r="K518"/>
  <c r="Y518"/>
  <c r="L518"/>
  <c r="H519"/>
  <c r="I519"/>
  <c r="E523"/>
  <c r="P523" s="1"/>
  <c r="F521"/>
  <c r="Q521" s="1"/>
  <c r="G520"/>
  <c r="M520" l="1"/>
  <c r="N521"/>
  <c r="BT517"/>
  <c r="BQ517"/>
  <c r="BK517"/>
  <c r="BH517"/>
  <c r="BN517"/>
  <c r="BC518"/>
  <c r="BF518" s="1"/>
  <c r="BW518" s="1"/>
  <c r="AX518"/>
  <c r="BA518" s="1"/>
  <c r="BE534"/>
  <c r="BV534" s="1"/>
  <c r="AZ534"/>
  <c r="BP534" s="1"/>
  <c r="BD532"/>
  <c r="BU532" s="1"/>
  <c r="AY532"/>
  <c r="BO532" s="1"/>
  <c r="AT532"/>
  <c r="BI532" s="1"/>
  <c r="AS518"/>
  <c r="AV518" s="1"/>
  <c r="AU534"/>
  <c r="BJ534" s="1"/>
  <c r="K519"/>
  <c r="L519"/>
  <c r="J519"/>
  <c r="Z520" s="1"/>
  <c r="H520"/>
  <c r="I520"/>
  <c r="E524"/>
  <c r="P524" s="1"/>
  <c r="F522"/>
  <c r="Q522" s="1"/>
  <c r="G521"/>
  <c r="Z521" l="1"/>
  <c r="M521"/>
  <c r="N522"/>
  <c r="BN518"/>
  <c r="BQ518"/>
  <c r="BT518"/>
  <c r="BK518"/>
  <c r="BH518"/>
  <c r="BC519"/>
  <c r="BF519" s="1"/>
  <c r="BW519" s="1"/>
  <c r="AX519"/>
  <c r="BA519" s="1"/>
  <c r="BE535"/>
  <c r="BV535" s="1"/>
  <c r="AZ535"/>
  <c r="BP535" s="1"/>
  <c r="BD533"/>
  <c r="BU533" s="1"/>
  <c r="AY533"/>
  <c r="BO533" s="1"/>
  <c r="AT533"/>
  <c r="BI533" s="1"/>
  <c r="AS519"/>
  <c r="AV519" s="1"/>
  <c r="K520"/>
  <c r="Y520"/>
  <c r="AU535"/>
  <c r="BJ535" s="1"/>
  <c r="J520"/>
  <c r="Y521" s="1"/>
  <c r="L520"/>
  <c r="H521"/>
  <c r="I521"/>
  <c r="E525"/>
  <c r="P525" s="1"/>
  <c r="F523"/>
  <c r="Q523" s="1"/>
  <c r="G522"/>
  <c r="N523" l="1"/>
  <c r="M522"/>
  <c r="BQ519"/>
  <c r="BK519"/>
  <c r="BH519"/>
  <c r="BN519"/>
  <c r="BT519"/>
  <c r="BE536"/>
  <c r="BV536" s="1"/>
  <c r="AZ536"/>
  <c r="BP536" s="1"/>
  <c r="BC520"/>
  <c r="BF520" s="1"/>
  <c r="BW520" s="1"/>
  <c r="AX520"/>
  <c r="BA520" s="1"/>
  <c r="J521"/>
  <c r="Y522" s="1"/>
  <c r="K521"/>
  <c r="BD534"/>
  <c r="BU534" s="1"/>
  <c r="AY534"/>
  <c r="BO534" s="1"/>
  <c r="L521"/>
  <c r="L522" s="1"/>
  <c r="AT534"/>
  <c r="BI534" s="1"/>
  <c r="AU536"/>
  <c r="BJ536" s="1"/>
  <c r="AS520"/>
  <c r="AV520" s="1"/>
  <c r="H522"/>
  <c r="I522"/>
  <c r="E526"/>
  <c r="P526" s="1"/>
  <c r="F524"/>
  <c r="Q524" s="1"/>
  <c r="G523"/>
  <c r="M523" l="1"/>
  <c r="N524"/>
  <c r="Z522"/>
  <c r="Z523" s="1"/>
  <c r="J522"/>
  <c r="Y523" s="1"/>
  <c r="BQ520"/>
  <c r="BT520"/>
  <c r="BH520"/>
  <c r="BK520"/>
  <c r="BN520"/>
  <c r="AX521"/>
  <c r="BA521" s="1"/>
  <c r="BC521"/>
  <c r="BF521" s="1"/>
  <c r="BW521" s="1"/>
  <c r="K522"/>
  <c r="BD535"/>
  <c r="BU535" s="1"/>
  <c r="AY535"/>
  <c r="BO535" s="1"/>
  <c r="BE537"/>
  <c r="BV537" s="1"/>
  <c r="AZ537"/>
  <c r="BP537" s="1"/>
  <c r="AT535"/>
  <c r="BI535" s="1"/>
  <c r="AU537"/>
  <c r="BJ537" s="1"/>
  <c r="AS521"/>
  <c r="AV521" s="1"/>
  <c r="H523"/>
  <c r="L523"/>
  <c r="I523"/>
  <c r="E527"/>
  <c r="P527" s="1"/>
  <c r="F525"/>
  <c r="Q525" s="1"/>
  <c r="G524"/>
  <c r="M524" l="1"/>
  <c r="N525"/>
  <c r="K523"/>
  <c r="BK521"/>
  <c r="BN521"/>
  <c r="BQ521"/>
  <c r="BT521"/>
  <c r="BH521"/>
  <c r="BD536"/>
  <c r="BU536" s="1"/>
  <c r="AY536"/>
  <c r="BO536" s="1"/>
  <c r="J523"/>
  <c r="Y524" s="1"/>
  <c r="BE538"/>
  <c r="BV538" s="1"/>
  <c r="AZ538"/>
  <c r="BP538" s="1"/>
  <c r="BC522"/>
  <c r="BF522" s="1"/>
  <c r="BW522" s="1"/>
  <c r="AX522"/>
  <c r="BA522" s="1"/>
  <c r="AT536"/>
  <c r="BI536" s="1"/>
  <c r="AU538"/>
  <c r="BJ538" s="1"/>
  <c r="AS522"/>
  <c r="AV522" s="1"/>
  <c r="H524"/>
  <c r="L524"/>
  <c r="I524"/>
  <c r="E528"/>
  <c r="P528" s="1"/>
  <c r="F526"/>
  <c r="Q526" s="1"/>
  <c r="G525"/>
  <c r="M525" l="1"/>
  <c r="N526"/>
  <c r="Z524"/>
  <c r="J524"/>
  <c r="Y525" s="1"/>
  <c r="BK522"/>
  <c r="BT522"/>
  <c r="K524"/>
  <c r="BH522"/>
  <c r="BN522"/>
  <c r="BQ522"/>
  <c r="BD537"/>
  <c r="BU537" s="1"/>
  <c r="AY537"/>
  <c r="BO537" s="1"/>
  <c r="BE539"/>
  <c r="BV539" s="1"/>
  <c r="AZ539"/>
  <c r="BP539" s="1"/>
  <c r="BC523"/>
  <c r="BF523" s="1"/>
  <c r="BW523" s="1"/>
  <c r="AX523"/>
  <c r="BA523" s="1"/>
  <c r="AT537"/>
  <c r="BI537" s="1"/>
  <c r="AU539"/>
  <c r="BJ539" s="1"/>
  <c r="AS523"/>
  <c r="AV523" s="1"/>
  <c r="H525"/>
  <c r="I525"/>
  <c r="E529"/>
  <c r="P529" s="1"/>
  <c r="F527"/>
  <c r="Q527" s="1"/>
  <c r="G526"/>
  <c r="M526" l="1"/>
  <c r="N527"/>
  <c r="M527" s="1"/>
  <c r="L525"/>
  <c r="Z525"/>
  <c r="K525"/>
  <c r="J525"/>
  <c r="Y526" s="1"/>
  <c r="BN523"/>
  <c r="BQ523"/>
  <c r="BT523"/>
  <c r="BK523"/>
  <c r="BH523"/>
  <c r="BE540"/>
  <c r="BV540" s="1"/>
  <c r="AZ540"/>
  <c r="BP540" s="1"/>
  <c r="BC524"/>
  <c r="BF524" s="1"/>
  <c r="BW524" s="1"/>
  <c r="AX524"/>
  <c r="BA524" s="1"/>
  <c r="BD538"/>
  <c r="BU538" s="1"/>
  <c r="AY538"/>
  <c r="BO538" s="1"/>
  <c r="AT538"/>
  <c r="BI538" s="1"/>
  <c r="AU540"/>
  <c r="BJ540" s="1"/>
  <c r="AS524"/>
  <c r="AV524" s="1"/>
  <c r="H526"/>
  <c r="I526"/>
  <c r="E530"/>
  <c r="P530" s="1"/>
  <c r="F528"/>
  <c r="Q528" s="1"/>
  <c r="G527"/>
  <c r="O528" l="1"/>
  <c r="O529" s="1"/>
  <c r="O530" s="1"/>
  <c r="O531" s="1"/>
  <c r="O532" s="1"/>
  <c r="O533" s="1"/>
  <c r="O534" s="1"/>
  <c r="O535" s="1"/>
  <c r="O536" s="1"/>
  <c r="O537" s="1"/>
  <c r="O538" s="1"/>
  <c r="O539" s="1"/>
  <c r="N528"/>
  <c r="Z526"/>
  <c r="K526"/>
  <c r="L526"/>
  <c r="J526"/>
  <c r="Y527" s="1"/>
  <c r="BN524"/>
  <c r="BQ524"/>
  <c r="BH524"/>
  <c r="BT524"/>
  <c r="BK524"/>
  <c r="BE541"/>
  <c r="BV541" s="1"/>
  <c r="AZ541"/>
  <c r="BP541" s="1"/>
  <c r="BC525"/>
  <c r="BF525" s="1"/>
  <c r="BW525" s="1"/>
  <c r="AX525"/>
  <c r="BA525" s="1"/>
  <c r="BD539"/>
  <c r="BU539" s="1"/>
  <c r="AY539"/>
  <c r="BO539" s="1"/>
  <c r="AT539"/>
  <c r="BI539" s="1"/>
  <c r="AU541"/>
  <c r="BJ541" s="1"/>
  <c r="AS525"/>
  <c r="AV525" s="1"/>
  <c r="H527"/>
  <c r="I527"/>
  <c r="E531"/>
  <c r="P531" s="1"/>
  <c r="F529"/>
  <c r="Q529" s="1"/>
  <c r="G528"/>
  <c r="M528" l="1"/>
  <c r="N529"/>
  <c r="Z527"/>
  <c r="K527"/>
  <c r="L527"/>
  <c r="J527"/>
  <c r="Y528" s="1"/>
  <c r="BN525"/>
  <c r="BQ525"/>
  <c r="BH525"/>
  <c r="BK525"/>
  <c r="BT525"/>
  <c r="BE542"/>
  <c r="BV542" s="1"/>
  <c r="AZ542"/>
  <c r="BP542" s="1"/>
  <c r="BC526"/>
  <c r="BF526" s="1"/>
  <c r="BW526" s="1"/>
  <c r="AX526"/>
  <c r="BA526" s="1"/>
  <c r="BD540"/>
  <c r="BU540" s="1"/>
  <c r="AY540"/>
  <c r="BO540" s="1"/>
  <c r="AT540"/>
  <c r="BI540" s="1"/>
  <c r="AU542"/>
  <c r="BJ542" s="1"/>
  <c r="AS526"/>
  <c r="AV526" s="1"/>
  <c r="H528"/>
  <c r="I528"/>
  <c r="E532"/>
  <c r="P532" s="1"/>
  <c r="F530"/>
  <c r="Q530" s="1"/>
  <c r="G529"/>
  <c r="M529" l="1"/>
  <c r="N530"/>
  <c r="Z528"/>
  <c r="Z529" s="1"/>
  <c r="AG527"/>
  <c r="K528"/>
  <c r="L528"/>
  <c r="BK526"/>
  <c r="BT526"/>
  <c r="BN526"/>
  <c r="BQ526"/>
  <c r="BH526"/>
  <c r="BE543"/>
  <c r="BV543" s="1"/>
  <c r="AZ543"/>
  <c r="BP543" s="1"/>
  <c r="BC527"/>
  <c r="BF527" s="1"/>
  <c r="BW527" s="1"/>
  <c r="AX527"/>
  <c r="BA527" s="1"/>
  <c r="BD541"/>
  <c r="BU541" s="1"/>
  <c r="AY541"/>
  <c r="BO541" s="1"/>
  <c r="AT541"/>
  <c r="BI541" s="1"/>
  <c r="AS527"/>
  <c r="AV527" s="1"/>
  <c r="AU543"/>
  <c r="BJ543" s="1"/>
  <c r="J528"/>
  <c r="H529"/>
  <c r="I529"/>
  <c r="E533"/>
  <c r="P533" s="1"/>
  <c r="F531"/>
  <c r="Q531" s="1"/>
  <c r="G530"/>
  <c r="N531" l="1"/>
  <c r="M530"/>
  <c r="L529"/>
  <c r="BH527"/>
  <c r="BK527"/>
  <c r="BQ527"/>
  <c r="BT527"/>
  <c r="BN527"/>
  <c r="BC528"/>
  <c r="BF528" s="1"/>
  <c r="BW528" s="1"/>
  <c r="AX528"/>
  <c r="BA528" s="1"/>
  <c r="BE544"/>
  <c r="BV544" s="1"/>
  <c r="AZ544"/>
  <c r="BP544" s="1"/>
  <c r="AY542"/>
  <c r="BO542" s="1"/>
  <c r="BD542"/>
  <c r="BU542" s="1"/>
  <c r="AT542"/>
  <c r="BI542" s="1"/>
  <c r="K529"/>
  <c r="Y529"/>
  <c r="AS528"/>
  <c r="AV528" s="1"/>
  <c r="AU544"/>
  <c r="BJ544" s="1"/>
  <c r="H530"/>
  <c r="J529"/>
  <c r="Z530" s="1"/>
  <c r="I530"/>
  <c r="E534"/>
  <c r="P534" s="1"/>
  <c r="F532"/>
  <c r="Q532" s="1"/>
  <c r="G531"/>
  <c r="N532" l="1"/>
  <c r="M531"/>
  <c r="BH528"/>
  <c r="BN528"/>
  <c r="BK528"/>
  <c r="BT528"/>
  <c r="BQ528"/>
  <c r="BE545"/>
  <c r="BV545" s="1"/>
  <c r="AZ545"/>
  <c r="BP545" s="1"/>
  <c r="BC529"/>
  <c r="BF529" s="1"/>
  <c r="BW529" s="1"/>
  <c r="AX529"/>
  <c r="BA529" s="1"/>
  <c r="BD543"/>
  <c r="BU543" s="1"/>
  <c r="AY543"/>
  <c r="BO543" s="1"/>
  <c r="AT543"/>
  <c r="BI543" s="1"/>
  <c r="AU545"/>
  <c r="BJ545" s="1"/>
  <c r="AS529"/>
  <c r="AV529" s="1"/>
  <c r="K530"/>
  <c r="Y530"/>
  <c r="H531"/>
  <c r="J530"/>
  <c r="Z531" s="1"/>
  <c r="L530"/>
  <c r="I531"/>
  <c r="E535"/>
  <c r="P535" s="1"/>
  <c r="F533"/>
  <c r="Q533" s="1"/>
  <c r="G532"/>
  <c r="N533" l="1"/>
  <c r="M532"/>
  <c r="BH529"/>
  <c r="BN529"/>
  <c r="BQ529"/>
  <c r="BK529"/>
  <c r="BT529"/>
  <c r="BE546"/>
  <c r="BV546" s="1"/>
  <c r="AZ546"/>
  <c r="BP546" s="1"/>
  <c r="BC530"/>
  <c r="BF530" s="1"/>
  <c r="BW530" s="1"/>
  <c r="AX530"/>
  <c r="BA530" s="1"/>
  <c r="BD544"/>
  <c r="BU544" s="1"/>
  <c r="AY544"/>
  <c r="BO544" s="1"/>
  <c r="L531"/>
  <c r="AT544"/>
  <c r="BI544" s="1"/>
  <c r="AU546"/>
  <c r="BJ546" s="1"/>
  <c r="AS530"/>
  <c r="AV530" s="1"/>
  <c r="K531"/>
  <c r="Y531"/>
  <c r="H532"/>
  <c r="I532"/>
  <c r="J531"/>
  <c r="Y532" s="1"/>
  <c r="E536"/>
  <c r="P536" s="1"/>
  <c r="F534"/>
  <c r="Q534" s="1"/>
  <c r="G533"/>
  <c r="Z532" l="1"/>
  <c r="N534"/>
  <c r="M533"/>
  <c r="BN530"/>
  <c r="BT530"/>
  <c r="BH530"/>
  <c r="BQ530"/>
  <c r="BK530"/>
  <c r="AZ547"/>
  <c r="BP547" s="1"/>
  <c r="BE547"/>
  <c r="BV547" s="1"/>
  <c r="BC531"/>
  <c r="BF531" s="1"/>
  <c r="BW531" s="1"/>
  <c r="AX531"/>
  <c r="BA531" s="1"/>
  <c r="BD545"/>
  <c r="BU545" s="1"/>
  <c r="AY545"/>
  <c r="BO545" s="1"/>
  <c r="J532"/>
  <c r="K533" s="1"/>
  <c r="AT545"/>
  <c r="BI545" s="1"/>
  <c r="AU547"/>
  <c r="BJ547" s="1"/>
  <c r="AS531"/>
  <c r="AV531" s="1"/>
  <c r="I533"/>
  <c r="H533"/>
  <c r="L532"/>
  <c r="K532"/>
  <c r="E537"/>
  <c r="P537" s="1"/>
  <c r="F535"/>
  <c r="Q535" s="1"/>
  <c r="G534"/>
  <c r="N535" l="1"/>
  <c r="M534"/>
  <c r="Z533"/>
  <c r="BN531"/>
  <c r="BK531"/>
  <c r="BT531"/>
  <c r="L533"/>
  <c r="BH531"/>
  <c r="Y533"/>
  <c r="BQ531"/>
  <c r="BC532"/>
  <c r="BF532" s="1"/>
  <c r="BW532" s="1"/>
  <c r="AX532"/>
  <c r="BA532" s="1"/>
  <c r="BE548"/>
  <c r="BV548" s="1"/>
  <c r="AZ548"/>
  <c r="BP548" s="1"/>
  <c r="BD546"/>
  <c r="BU546" s="1"/>
  <c r="AY546"/>
  <c r="BO546" s="1"/>
  <c r="AT546"/>
  <c r="BI546" s="1"/>
  <c r="AS532"/>
  <c r="AV532" s="1"/>
  <c r="AU548"/>
  <c r="BJ548" s="1"/>
  <c r="J533"/>
  <c r="I534"/>
  <c r="H534"/>
  <c r="E538"/>
  <c r="P538" s="1"/>
  <c r="F536"/>
  <c r="Q536" s="1"/>
  <c r="G535"/>
  <c r="M535" l="1"/>
  <c r="N536"/>
  <c r="Z534"/>
  <c r="BH532"/>
  <c r="BN532"/>
  <c r="BK532"/>
  <c r="BT532"/>
  <c r="BQ532"/>
  <c r="BC533"/>
  <c r="BF533" s="1"/>
  <c r="BW533" s="1"/>
  <c r="AX533"/>
  <c r="BA533" s="1"/>
  <c r="I535"/>
  <c r="BD547"/>
  <c r="BU547" s="1"/>
  <c r="AY547"/>
  <c r="BO547" s="1"/>
  <c r="BE549"/>
  <c r="BV549" s="1"/>
  <c r="AZ549"/>
  <c r="BP549" s="1"/>
  <c r="AT547"/>
  <c r="BI547" s="1"/>
  <c r="K534"/>
  <c r="Y534"/>
  <c r="AS533"/>
  <c r="AV533" s="1"/>
  <c r="AU549"/>
  <c r="BJ549" s="1"/>
  <c r="H535"/>
  <c r="J534"/>
  <c r="L534"/>
  <c r="E539"/>
  <c r="P539" s="1"/>
  <c r="F537"/>
  <c r="Q537" s="1"/>
  <c r="G536"/>
  <c r="M536" l="1"/>
  <c r="N537"/>
  <c r="Z535"/>
  <c r="Z536" s="1"/>
  <c r="BQ533"/>
  <c r="BT533"/>
  <c r="BN533"/>
  <c r="BK533"/>
  <c r="J535"/>
  <c r="K536" s="1"/>
  <c r="BH533"/>
  <c r="BE550"/>
  <c r="BV550" s="1"/>
  <c r="AZ550"/>
  <c r="BP550" s="1"/>
  <c r="BC534"/>
  <c r="BF534" s="1"/>
  <c r="BW534" s="1"/>
  <c r="AX534"/>
  <c r="BA534" s="1"/>
  <c r="BD548"/>
  <c r="BU548" s="1"/>
  <c r="AY548"/>
  <c r="BO548" s="1"/>
  <c r="AT548"/>
  <c r="BI548" s="1"/>
  <c r="AS534"/>
  <c r="AV534" s="1"/>
  <c r="AU550"/>
  <c r="BJ550" s="1"/>
  <c r="K535"/>
  <c r="Y535"/>
  <c r="H536"/>
  <c r="L535"/>
  <c r="I536"/>
  <c r="E540"/>
  <c r="P540" s="1"/>
  <c r="F538"/>
  <c r="Q538" s="1"/>
  <c r="G537"/>
  <c r="N538" l="1"/>
  <c r="M537"/>
  <c r="Z537"/>
  <c r="BQ534"/>
  <c r="L536"/>
  <c r="Y536"/>
  <c r="BN534"/>
  <c r="BH534"/>
  <c r="BT534"/>
  <c r="BK534"/>
  <c r="BE551"/>
  <c r="BV551" s="1"/>
  <c r="AZ551"/>
  <c r="BP551" s="1"/>
  <c r="BC535"/>
  <c r="BF535" s="1"/>
  <c r="BW535" s="1"/>
  <c r="AX535"/>
  <c r="BA535" s="1"/>
  <c r="BD549"/>
  <c r="BU549" s="1"/>
  <c r="AY549"/>
  <c r="BO549" s="1"/>
  <c r="AT549"/>
  <c r="BI549" s="1"/>
  <c r="AU551"/>
  <c r="BJ551" s="1"/>
  <c r="AS535"/>
  <c r="AV535" s="1"/>
  <c r="H537"/>
  <c r="J536"/>
  <c r="I537"/>
  <c r="E541"/>
  <c r="P541" s="1"/>
  <c r="F539"/>
  <c r="Q539" s="1"/>
  <c r="G538"/>
  <c r="M538" l="1"/>
  <c r="N539"/>
  <c r="M539" s="1"/>
  <c r="BQ535"/>
  <c r="BK535"/>
  <c r="BN535"/>
  <c r="BH535"/>
  <c r="BT535"/>
  <c r="BE552"/>
  <c r="BV552" s="1"/>
  <c r="AZ552"/>
  <c r="BP552" s="1"/>
  <c r="BC536"/>
  <c r="BF536" s="1"/>
  <c r="BW536" s="1"/>
  <c r="AX536"/>
  <c r="BA536" s="1"/>
  <c r="BD550"/>
  <c r="BU550" s="1"/>
  <c r="AY550"/>
  <c r="BO550" s="1"/>
  <c r="AT550"/>
  <c r="BI550" s="1"/>
  <c r="AU552"/>
  <c r="BJ552" s="1"/>
  <c r="K537"/>
  <c r="Y537"/>
  <c r="AS536"/>
  <c r="AV536" s="1"/>
  <c r="H538"/>
  <c r="I538"/>
  <c r="L537"/>
  <c r="J537"/>
  <c r="Y538" s="1"/>
  <c r="E542"/>
  <c r="P542" s="1"/>
  <c r="F540"/>
  <c r="Q540" s="1"/>
  <c r="G539"/>
  <c r="O540" l="1"/>
  <c r="O541" s="1"/>
  <c r="O542" s="1"/>
  <c r="O543" s="1"/>
  <c r="O544" s="1"/>
  <c r="O545" s="1"/>
  <c r="O546" s="1"/>
  <c r="O547" s="1"/>
  <c r="O548" s="1"/>
  <c r="O549" s="1"/>
  <c r="O550" s="1"/>
  <c r="O551" s="1"/>
  <c r="N540"/>
  <c r="Z538"/>
  <c r="BQ536"/>
  <c r="BT536"/>
  <c r="BK536"/>
  <c r="BN536"/>
  <c r="BH536"/>
  <c r="AX537"/>
  <c r="BA537" s="1"/>
  <c r="BC537"/>
  <c r="BF537" s="1"/>
  <c r="BW537" s="1"/>
  <c r="BE553"/>
  <c r="BV553" s="1"/>
  <c r="AZ553"/>
  <c r="BP553" s="1"/>
  <c r="BD551"/>
  <c r="BU551" s="1"/>
  <c r="AY551"/>
  <c r="BO551" s="1"/>
  <c r="AT551"/>
  <c r="BI551" s="1"/>
  <c r="AS537"/>
  <c r="AV537" s="1"/>
  <c r="AU553"/>
  <c r="BJ553" s="1"/>
  <c r="J538"/>
  <c r="I539"/>
  <c r="H539"/>
  <c r="L538"/>
  <c r="K538"/>
  <c r="E543"/>
  <c r="P543" s="1"/>
  <c r="F541"/>
  <c r="Q541" s="1"/>
  <c r="G540"/>
  <c r="N541" l="1"/>
  <c r="M540"/>
  <c r="Z539"/>
  <c r="BT537"/>
  <c r="BH537"/>
  <c r="BN537"/>
  <c r="BQ537"/>
  <c r="BK537"/>
  <c r="BC538"/>
  <c r="BF538" s="1"/>
  <c r="BW538" s="1"/>
  <c r="AX538"/>
  <c r="BA538" s="1"/>
  <c r="BE554"/>
  <c r="BV554" s="1"/>
  <c r="AZ554"/>
  <c r="BP554" s="1"/>
  <c r="BD552"/>
  <c r="BU552" s="1"/>
  <c r="AY552"/>
  <c r="BO552" s="1"/>
  <c r="L539"/>
  <c r="AT552"/>
  <c r="BI552" s="1"/>
  <c r="K539"/>
  <c r="Y539"/>
  <c r="AS538"/>
  <c r="AV538" s="1"/>
  <c r="AU554"/>
  <c r="BJ554" s="1"/>
  <c r="J539"/>
  <c r="I540"/>
  <c r="H540"/>
  <c r="E544"/>
  <c r="P544" s="1"/>
  <c r="F542"/>
  <c r="Q542" s="1"/>
  <c r="G541"/>
  <c r="M541" l="1"/>
  <c r="N542"/>
  <c r="Z540"/>
  <c r="AG539"/>
  <c r="BV555"/>
  <c r="BQ538"/>
  <c r="BT538"/>
  <c r="BK538"/>
  <c r="BH538"/>
  <c r="BN538"/>
  <c r="BE555"/>
  <c r="AZ555"/>
  <c r="BP555" s="1"/>
  <c r="BC539"/>
  <c r="BF539" s="1"/>
  <c r="BW539" s="1"/>
  <c r="AX539"/>
  <c r="BA539" s="1"/>
  <c r="BD553"/>
  <c r="BU553" s="1"/>
  <c r="AY553"/>
  <c r="BO553" s="1"/>
  <c r="AT553"/>
  <c r="BI553" s="1"/>
  <c r="AU555"/>
  <c r="BJ555" s="1"/>
  <c r="K540"/>
  <c r="Y540"/>
  <c r="AS539"/>
  <c r="AV539" s="1"/>
  <c r="I541"/>
  <c r="H541"/>
  <c r="J540"/>
  <c r="L540"/>
  <c r="E545"/>
  <c r="P545" s="1"/>
  <c r="F543"/>
  <c r="Q543" s="1"/>
  <c r="G542"/>
  <c r="N543" l="1"/>
  <c r="M542"/>
  <c r="Z541"/>
  <c r="BQ539"/>
  <c r="BN539"/>
  <c r="BT539"/>
  <c r="BK539"/>
  <c r="BH539"/>
  <c r="BC540"/>
  <c r="BF540" s="1"/>
  <c r="BW540" s="1"/>
  <c r="AX540"/>
  <c r="BA540" s="1"/>
  <c r="BE556"/>
  <c r="BV556" s="1"/>
  <c r="AZ556"/>
  <c r="BP556" s="1"/>
  <c r="BD554"/>
  <c r="BU554" s="1"/>
  <c r="AY554"/>
  <c r="BO554" s="1"/>
  <c r="J541"/>
  <c r="K542" s="1"/>
  <c r="AT554"/>
  <c r="BI554" s="1"/>
  <c r="K541"/>
  <c r="Y541"/>
  <c r="AS540"/>
  <c r="AV540" s="1"/>
  <c r="AU556"/>
  <c r="BJ556" s="1"/>
  <c r="H542"/>
  <c r="L541"/>
  <c r="I542"/>
  <c r="E546"/>
  <c r="P546" s="1"/>
  <c r="F544"/>
  <c r="Q544" s="1"/>
  <c r="G543"/>
  <c r="M543" l="1"/>
  <c r="N544"/>
  <c r="Z542"/>
  <c r="BK540"/>
  <c r="BH540"/>
  <c r="BQ540"/>
  <c r="BN540"/>
  <c r="L542"/>
  <c r="Y542"/>
  <c r="BT540"/>
  <c r="BC541"/>
  <c r="BF541" s="1"/>
  <c r="BW541" s="1"/>
  <c r="AX541"/>
  <c r="BA541" s="1"/>
  <c r="BE557"/>
  <c r="BV557" s="1"/>
  <c r="AZ557"/>
  <c r="BP557" s="1"/>
  <c r="BD555"/>
  <c r="BU555" s="1"/>
  <c r="AY555"/>
  <c r="BO555" s="1"/>
  <c r="AT555"/>
  <c r="BI555" s="1"/>
  <c r="AS541"/>
  <c r="AV541" s="1"/>
  <c r="AU557"/>
  <c r="BJ557" s="1"/>
  <c r="H543"/>
  <c r="I543"/>
  <c r="J542"/>
  <c r="Y543" s="1"/>
  <c r="E547"/>
  <c r="P547" s="1"/>
  <c r="F545"/>
  <c r="Q545" s="1"/>
  <c r="G544"/>
  <c r="Z543" l="1"/>
  <c r="N545"/>
  <c r="M544"/>
  <c r="J543"/>
  <c r="Y544" s="1"/>
  <c r="BN541"/>
  <c r="BK541"/>
  <c r="BH541"/>
  <c r="BQ541"/>
  <c r="BT541"/>
  <c r="BC542"/>
  <c r="BF542" s="1"/>
  <c r="BW542" s="1"/>
  <c r="AX542"/>
  <c r="BA542" s="1"/>
  <c r="BE558"/>
  <c r="BV558" s="1"/>
  <c r="AZ558"/>
  <c r="BP558" s="1"/>
  <c r="BD556"/>
  <c r="BU556" s="1"/>
  <c r="AY556"/>
  <c r="BO556" s="1"/>
  <c r="AT556"/>
  <c r="BI556" s="1"/>
  <c r="AS542"/>
  <c r="AV542" s="1"/>
  <c r="AU558"/>
  <c r="BJ558" s="1"/>
  <c r="I544"/>
  <c r="H544"/>
  <c r="L543"/>
  <c r="K543"/>
  <c r="E548"/>
  <c r="P548" s="1"/>
  <c r="F546"/>
  <c r="Q546" s="1"/>
  <c r="G545"/>
  <c r="N546" l="1"/>
  <c r="M545"/>
  <c r="Z544"/>
  <c r="BT542"/>
  <c r="L544"/>
  <c r="BN542"/>
  <c r="K544"/>
  <c r="BK542"/>
  <c r="BH542"/>
  <c r="BQ542"/>
  <c r="BC543"/>
  <c r="BF543" s="1"/>
  <c r="BW543" s="1"/>
  <c r="AX543"/>
  <c r="BA543" s="1"/>
  <c r="BD557"/>
  <c r="BU557" s="1"/>
  <c r="AY557"/>
  <c r="BO557" s="1"/>
  <c r="BE559"/>
  <c r="BV559" s="1"/>
  <c r="AZ559"/>
  <c r="BP559" s="1"/>
  <c r="AT557"/>
  <c r="BI557" s="1"/>
  <c r="AS543"/>
  <c r="AV543" s="1"/>
  <c r="AU559"/>
  <c r="BJ559" s="1"/>
  <c r="J544"/>
  <c r="I545"/>
  <c r="H545"/>
  <c r="E549"/>
  <c r="P549" s="1"/>
  <c r="F547"/>
  <c r="Q547" s="1"/>
  <c r="G546"/>
  <c r="Z545" l="1"/>
  <c r="N547"/>
  <c r="M546"/>
  <c r="BQ543"/>
  <c r="BN543"/>
  <c r="BH543"/>
  <c r="BT543"/>
  <c r="BK543"/>
  <c r="BC544"/>
  <c r="BF544" s="1"/>
  <c r="BW544" s="1"/>
  <c r="AX544"/>
  <c r="BA544" s="1"/>
  <c r="BE560"/>
  <c r="BV560" s="1"/>
  <c r="AZ560"/>
  <c r="BP560" s="1"/>
  <c r="AY558"/>
  <c r="BO558" s="1"/>
  <c r="BD558"/>
  <c r="BU558" s="1"/>
  <c r="AT558"/>
  <c r="BI558" s="1"/>
  <c r="K545"/>
  <c r="Y545"/>
  <c r="AS544"/>
  <c r="AV544" s="1"/>
  <c r="AU560"/>
  <c r="BJ560" s="1"/>
  <c r="H546"/>
  <c r="J545"/>
  <c r="I546"/>
  <c r="L545"/>
  <c r="E550"/>
  <c r="P550" s="1"/>
  <c r="F548"/>
  <c r="Q548" s="1"/>
  <c r="G547"/>
  <c r="N548" l="1"/>
  <c r="M547"/>
  <c r="Z546"/>
  <c r="I547"/>
  <c r="BN544"/>
  <c r="J546"/>
  <c r="Y547" s="1"/>
  <c r="BK544"/>
  <c r="BQ544"/>
  <c r="BT544"/>
  <c r="BH544"/>
  <c r="BE561"/>
  <c r="BV561" s="1"/>
  <c r="AZ561"/>
  <c r="BP561" s="1"/>
  <c r="BC545"/>
  <c r="BF545" s="1"/>
  <c r="BW545" s="1"/>
  <c r="AX545"/>
  <c r="BA545" s="1"/>
  <c r="BD559"/>
  <c r="BU559" s="1"/>
  <c r="AY559"/>
  <c r="BO559" s="1"/>
  <c r="AT559"/>
  <c r="BI559" s="1"/>
  <c r="AS545"/>
  <c r="AV545" s="1"/>
  <c r="K546"/>
  <c r="Y546"/>
  <c r="AU561"/>
  <c r="BJ561" s="1"/>
  <c r="H547"/>
  <c r="J547" s="1"/>
  <c r="L546"/>
  <c r="E551"/>
  <c r="P551" s="1"/>
  <c r="F549"/>
  <c r="Q549" s="1"/>
  <c r="G548"/>
  <c r="N549" l="1"/>
  <c r="M548"/>
  <c r="Z547"/>
  <c r="Z548" s="1"/>
  <c r="H548"/>
  <c r="L547"/>
  <c r="L548" s="1"/>
  <c r="K547"/>
  <c r="BN545"/>
  <c r="BH545"/>
  <c r="BQ545"/>
  <c r="BK545"/>
  <c r="BT545"/>
  <c r="BE562"/>
  <c r="BV562" s="1"/>
  <c r="AZ562"/>
  <c r="BP562" s="1"/>
  <c r="BC546"/>
  <c r="BF546" s="1"/>
  <c r="BW546" s="1"/>
  <c r="AX546"/>
  <c r="BA546" s="1"/>
  <c r="BD560"/>
  <c r="BU560" s="1"/>
  <c r="AY560"/>
  <c r="BO560" s="1"/>
  <c r="AT560"/>
  <c r="BI560" s="1"/>
  <c r="AU562"/>
  <c r="BJ562" s="1"/>
  <c r="AS546"/>
  <c r="AV546" s="1"/>
  <c r="K548"/>
  <c r="Y548"/>
  <c r="I548"/>
  <c r="E552"/>
  <c r="P552" s="1"/>
  <c r="F550"/>
  <c r="Q550" s="1"/>
  <c r="G549"/>
  <c r="M549" l="1"/>
  <c r="N550"/>
  <c r="Z549"/>
  <c r="J548"/>
  <c r="K549" s="1"/>
  <c r="H549"/>
  <c r="BN546"/>
  <c r="BK546"/>
  <c r="BT546"/>
  <c r="BH546"/>
  <c r="BQ546"/>
  <c r="BC547"/>
  <c r="BF547" s="1"/>
  <c r="BW547" s="1"/>
  <c r="AX547"/>
  <c r="BA547" s="1"/>
  <c r="BD561"/>
  <c r="BU561" s="1"/>
  <c r="AY561"/>
  <c r="BO561" s="1"/>
  <c r="AZ563"/>
  <c r="BP563" s="1"/>
  <c r="BE563"/>
  <c r="BV563" s="1"/>
  <c r="AT561"/>
  <c r="BI561" s="1"/>
  <c r="Y549"/>
  <c r="AU563"/>
  <c r="BJ563" s="1"/>
  <c r="AS547"/>
  <c r="AV547" s="1"/>
  <c r="I549"/>
  <c r="E553"/>
  <c r="P553" s="1"/>
  <c r="F551"/>
  <c r="Q551" s="1"/>
  <c r="G550"/>
  <c r="M550" l="1"/>
  <c r="N551"/>
  <c r="M551" s="1"/>
  <c r="H550"/>
  <c r="L549"/>
  <c r="BN547"/>
  <c r="BQ547"/>
  <c r="BK547"/>
  <c r="BT547"/>
  <c r="BH547"/>
  <c r="BE564"/>
  <c r="BV564" s="1"/>
  <c r="AZ564"/>
  <c r="BP564" s="1"/>
  <c r="AY562"/>
  <c r="BO562" s="1"/>
  <c r="BD562"/>
  <c r="BU562" s="1"/>
  <c r="BC548"/>
  <c r="BF548" s="1"/>
  <c r="BW548" s="1"/>
  <c r="AX548"/>
  <c r="BA548" s="1"/>
  <c r="AT562"/>
  <c r="BI562" s="1"/>
  <c r="AS548"/>
  <c r="AV548" s="1"/>
  <c r="AU564"/>
  <c r="BJ564" s="1"/>
  <c r="I550"/>
  <c r="J549"/>
  <c r="Y550" s="1"/>
  <c r="E554"/>
  <c r="P554" s="1"/>
  <c r="F552"/>
  <c r="Q552" s="1"/>
  <c r="G551"/>
  <c r="Z550" l="1"/>
  <c r="O552"/>
  <c r="O553" s="1"/>
  <c r="O554" s="1"/>
  <c r="O555" s="1"/>
  <c r="O556" s="1"/>
  <c r="O557" s="1"/>
  <c r="O558" s="1"/>
  <c r="O559" s="1"/>
  <c r="O560" s="1"/>
  <c r="O561" s="1"/>
  <c r="O562" s="1"/>
  <c r="O563" s="1"/>
  <c r="N552"/>
  <c r="BH548"/>
  <c r="J550"/>
  <c r="Y551" s="1"/>
  <c r="BT548"/>
  <c r="BQ548"/>
  <c r="BK548"/>
  <c r="BN548"/>
  <c r="BC549"/>
  <c r="BF549" s="1"/>
  <c r="BW549" s="1"/>
  <c r="AX549"/>
  <c r="BA549" s="1"/>
  <c r="AU565"/>
  <c r="BJ565" s="1"/>
  <c r="BJ4" s="1"/>
  <c r="BJ5" s="1"/>
  <c r="BJ6" s="1"/>
  <c r="BE565"/>
  <c r="BV565" s="1"/>
  <c r="BV4" s="1"/>
  <c r="BV5" s="1"/>
  <c r="BV6" s="1"/>
  <c r="AZ565"/>
  <c r="BP565" s="1"/>
  <c r="BP4" s="1"/>
  <c r="BP5" s="1"/>
  <c r="BP6" s="1"/>
  <c r="BD563"/>
  <c r="BU563" s="1"/>
  <c r="AY563"/>
  <c r="BO563" s="1"/>
  <c r="AT563"/>
  <c r="BI563" s="1"/>
  <c r="AS549"/>
  <c r="AV549" s="1"/>
  <c r="I551"/>
  <c r="H551"/>
  <c r="L550"/>
  <c r="K550"/>
  <c r="E555"/>
  <c r="P555" s="1"/>
  <c r="F553"/>
  <c r="Q553" s="1"/>
  <c r="G552"/>
  <c r="N553" l="1"/>
  <c r="M552"/>
  <c r="K551"/>
  <c r="Z551"/>
  <c r="L551"/>
  <c r="BT549"/>
  <c r="BK549"/>
  <c r="BN549"/>
  <c r="BH549"/>
  <c r="BQ549"/>
  <c r="AZ5"/>
  <c r="AZ6"/>
  <c r="AZ4"/>
  <c r="AZ9"/>
  <c r="BC550"/>
  <c r="BF550" s="1"/>
  <c r="BW550" s="1"/>
  <c r="AX550"/>
  <c r="BA550" s="1"/>
  <c r="AU6"/>
  <c r="AU5"/>
  <c r="AU4"/>
  <c r="AU9"/>
  <c r="BD564"/>
  <c r="BU564" s="1"/>
  <c r="AY564"/>
  <c r="BO564" s="1"/>
  <c r="BE9"/>
  <c r="BE5"/>
  <c r="BE4"/>
  <c r="BE6"/>
  <c r="AT564"/>
  <c r="BI564" s="1"/>
  <c r="AS550"/>
  <c r="AV550" s="1"/>
  <c r="J551"/>
  <c r="I552"/>
  <c r="H552"/>
  <c r="E556"/>
  <c r="P556" s="1"/>
  <c r="F554"/>
  <c r="Q554" s="1"/>
  <c r="G553"/>
  <c r="N554" l="1"/>
  <c r="M553"/>
  <c r="Z552"/>
  <c r="AG551"/>
  <c r="BH550"/>
  <c r="BQ550"/>
  <c r="BK550"/>
  <c r="BT550"/>
  <c r="BN550"/>
  <c r="BC551"/>
  <c r="BF551" s="1"/>
  <c r="BW551" s="1"/>
  <c r="AX551"/>
  <c r="BA551" s="1"/>
  <c r="BE7"/>
  <c r="BE8" s="1"/>
  <c r="AZ7"/>
  <c r="AZ8" s="1"/>
  <c r="AT565"/>
  <c r="BI565" s="1"/>
  <c r="BI4" s="1"/>
  <c r="BI5" s="1"/>
  <c r="BI6" s="1"/>
  <c r="BD565"/>
  <c r="BU565" s="1"/>
  <c r="BU4" s="1"/>
  <c r="BU5" s="1"/>
  <c r="BU6" s="1"/>
  <c r="AY565"/>
  <c r="BO565" s="1"/>
  <c r="BO4" s="1"/>
  <c r="BO5" s="1"/>
  <c r="BO6" s="1"/>
  <c r="AU7"/>
  <c r="AU8" s="1"/>
  <c r="AS551"/>
  <c r="AV551" s="1"/>
  <c r="K552"/>
  <c r="Y552"/>
  <c r="H553"/>
  <c r="J552"/>
  <c r="I553"/>
  <c r="L552"/>
  <c r="E557"/>
  <c r="F555"/>
  <c r="Q555" s="1"/>
  <c r="G554"/>
  <c r="P557" l="1"/>
  <c r="CE12"/>
  <c r="M554"/>
  <c r="N555"/>
  <c r="Z553"/>
  <c r="BN551"/>
  <c r="BQ551"/>
  <c r="BK551"/>
  <c r="BH551"/>
  <c r="BT551"/>
  <c r="AY4"/>
  <c r="AY9"/>
  <c r="AY6"/>
  <c r="AY5"/>
  <c r="I554"/>
  <c r="AT9"/>
  <c r="AT5"/>
  <c r="AT4"/>
  <c r="AT6"/>
  <c r="BC552"/>
  <c r="BF552" s="1"/>
  <c r="BW552" s="1"/>
  <c r="AX552"/>
  <c r="BA552" s="1"/>
  <c r="BD9"/>
  <c r="BD6"/>
  <c r="BD4"/>
  <c r="BD5"/>
  <c r="AS552"/>
  <c r="AV552" s="1"/>
  <c r="K553"/>
  <c r="Y553"/>
  <c r="H554"/>
  <c r="J554" s="1"/>
  <c r="L553"/>
  <c r="J553"/>
  <c r="E558"/>
  <c r="P558" s="1"/>
  <c r="F556"/>
  <c r="Q556" s="1"/>
  <c r="G555"/>
  <c r="Z554" l="1"/>
  <c r="Z555" s="1"/>
  <c r="CD13"/>
  <c r="CJ12"/>
  <c r="M555"/>
  <c r="N556"/>
  <c r="BT552"/>
  <c r="BQ552"/>
  <c r="BK552"/>
  <c r="BN552"/>
  <c r="BH552"/>
  <c r="AX553"/>
  <c r="BA553" s="1"/>
  <c r="BC553"/>
  <c r="BF553" s="1"/>
  <c r="BW553" s="1"/>
  <c r="AT7"/>
  <c r="AT8" s="1"/>
  <c r="AY7"/>
  <c r="AY8" s="1"/>
  <c r="BD7"/>
  <c r="BD8" s="1"/>
  <c r="I555"/>
  <c r="K555"/>
  <c r="Y555"/>
  <c r="AS553"/>
  <c r="AV553" s="1"/>
  <c r="K554"/>
  <c r="Y554"/>
  <c r="L554"/>
  <c r="L555" s="1"/>
  <c r="H555"/>
  <c r="E559"/>
  <c r="P559" s="1"/>
  <c r="F557"/>
  <c r="G556"/>
  <c r="I556" s="1"/>
  <c r="Q557" l="1"/>
  <c r="CG12"/>
  <c r="N557"/>
  <c r="M556"/>
  <c r="H556"/>
  <c r="Z556"/>
  <c r="Z557" s="1"/>
  <c r="BH553"/>
  <c r="BQ553"/>
  <c r="BN553"/>
  <c r="BT553"/>
  <c r="BK553"/>
  <c r="BC554"/>
  <c r="BF554" s="1"/>
  <c r="BW554" s="1"/>
  <c r="AX554"/>
  <c r="BA554" s="1"/>
  <c r="AS554"/>
  <c r="AV554" s="1"/>
  <c r="J555"/>
  <c r="J556"/>
  <c r="Y557" s="1"/>
  <c r="E560"/>
  <c r="P560" s="1"/>
  <c r="F558"/>
  <c r="Q558" s="1"/>
  <c r="G557"/>
  <c r="I557" s="1"/>
  <c r="CF13" l="1"/>
  <c r="CK12"/>
  <c r="N558"/>
  <c r="M557"/>
  <c r="BH554"/>
  <c r="BT554"/>
  <c r="BK554"/>
  <c r="BQ554"/>
  <c r="BN554"/>
  <c r="BC555"/>
  <c r="BF555" s="1"/>
  <c r="BW555" s="1"/>
  <c r="AX555"/>
  <c r="BA555" s="1"/>
  <c r="K556"/>
  <c r="Y556"/>
  <c r="AS555"/>
  <c r="AV555" s="1"/>
  <c r="L556"/>
  <c r="L557" s="1"/>
  <c r="H557"/>
  <c r="J557" s="1"/>
  <c r="Z558" s="1"/>
  <c r="K557"/>
  <c r="E561"/>
  <c r="P561" s="1"/>
  <c r="F559"/>
  <c r="Q559" s="1"/>
  <c r="G558"/>
  <c r="I558" s="1"/>
  <c r="M558" l="1"/>
  <c r="N559"/>
  <c r="BT555"/>
  <c r="BN555"/>
  <c r="BH555"/>
  <c r="BK555"/>
  <c r="BQ555"/>
  <c r="BC556"/>
  <c r="BF556" s="1"/>
  <c r="BW556" s="1"/>
  <c r="AX556"/>
  <c r="BA556" s="1"/>
  <c r="K558"/>
  <c r="Y558"/>
  <c r="AS556"/>
  <c r="AV556" s="1"/>
  <c r="H558"/>
  <c r="L558"/>
  <c r="E562"/>
  <c r="P562" s="1"/>
  <c r="F560"/>
  <c r="Q560" s="1"/>
  <c r="G559"/>
  <c r="I559" s="1"/>
  <c r="M559" l="1"/>
  <c r="N560"/>
  <c r="H559"/>
  <c r="BQ556"/>
  <c r="BT556"/>
  <c r="BN556"/>
  <c r="BH556"/>
  <c r="BK556"/>
  <c r="BC557"/>
  <c r="BF557" s="1"/>
  <c r="BW557" s="1"/>
  <c r="AX557"/>
  <c r="BA557" s="1"/>
  <c r="AS557"/>
  <c r="AV557" s="1"/>
  <c r="J558"/>
  <c r="Z559" s="1"/>
  <c r="J559"/>
  <c r="Y560" s="1"/>
  <c r="E563"/>
  <c r="P563" s="1"/>
  <c r="F561"/>
  <c r="Q561" s="1"/>
  <c r="G560"/>
  <c r="I560" s="1"/>
  <c r="M560" l="1"/>
  <c r="N561"/>
  <c r="Z560"/>
  <c r="BN557"/>
  <c r="BH557"/>
  <c r="BT557"/>
  <c r="BK557"/>
  <c r="BQ557"/>
  <c r="BC558"/>
  <c r="BF558" s="1"/>
  <c r="BW558" s="1"/>
  <c r="AX558"/>
  <c r="BA558" s="1"/>
  <c r="AS558"/>
  <c r="AV558" s="1"/>
  <c r="K559"/>
  <c r="Y559"/>
  <c r="L559"/>
  <c r="L560" s="1"/>
  <c r="H560"/>
  <c r="K560"/>
  <c r="E564"/>
  <c r="P564" s="1"/>
  <c r="F562"/>
  <c r="Q562" s="1"/>
  <c r="G561"/>
  <c r="I561" s="1"/>
  <c r="M561" l="1"/>
  <c r="N562"/>
  <c r="BN558"/>
  <c r="BT558"/>
  <c r="BH558"/>
  <c r="BK558"/>
  <c r="BQ558"/>
  <c r="BC559"/>
  <c r="BF559" s="1"/>
  <c r="BW559" s="1"/>
  <c r="AX559"/>
  <c r="BA559" s="1"/>
  <c r="AS559"/>
  <c r="AV559" s="1"/>
  <c r="H561"/>
  <c r="J561" s="1"/>
  <c r="Y562" s="1"/>
  <c r="J560"/>
  <c r="Z561" s="1"/>
  <c r="Z562" s="1"/>
  <c r="E565"/>
  <c r="F563"/>
  <c r="Q563" s="1"/>
  <c r="G562"/>
  <c r="I562" s="1"/>
  <c r="Z563" l="1"/>
  <c r="P565"/>
  <c r="E566"/>
  <c r="M562"/>
  <c r="N563"/>
  <c r="M563" s="1"/>
  <c r="BK559"/>
  <c r="BN559"/>
  <c r="BQ559"/>
  <c r="BT559"/>
  <c r="BH559"/>
  <c r="BC560"/>
  <c r="BF560" s="1"/>
  <c r="BW560" s="1"/>
  <c r="AX560"/>
  <c r="BA560" s="1"/>
  <c r="AS560"/>
  <c r="AV560" s="1"/>
  <c r="K561"/>
  <c r="Y561"/>
  <c r="L561"/>
  <c r="L562" s="1"/>
  <c r="H562"/>
  <c r="J562" s="1"/>
  <c r="Y563" s="1"/>
  <c r="K562"/>
  <c r="F564"/>
  <c r="Q564" s="1"/>
  <c r="G563"/>
  <c r="I563" s="1"/>
  <c r="AP50" l="1"/>
  <c r="AG563"/>
  <c r="O564"/>
  <c r="O565" s="1"/>
  <c r="O566" s="1"/>
  <c r="N564"/>
  <c r="CE13"/>
  <c r="P566"/>
  <c r="BN560"/>
  <c r="BH560"/>
  <c r="BK560"/>
  <c r="BQ560"/>
  <c r="BT560"/>
  <c r="BC561"/>
  <c r="BF561" s="1"/>
  <c r="BW561" s="1"/>
  <c r="AX561"/>
  <c r="BA561" s="1"/>
  <c r="AS561"/>
  <c r="AV561" s="1"/>
  <c r="L563"/>
  <c r="K563"/>
  <c r="H563"/>
  <c r="F565"/>
  <c r="G564"/>
  <c r="I564" s="1"/>
  <c r="M564" l="1"/>
  <c r="N565"/>
  <c r="CD14"/>
  <c r="CJ14" s="1"/>
  <c r="CH13"/>
  <c r="F566"/>
  <c r="G565"/>
  <c r="BH561"/>
  <c r="BT561"/>
  <c r="BN561"/>
  <c r="BK561"/>
  <c r="BQ561"/>
  <c r="BC562"/>
  <c r="BF562" s="1"/>
  <c r="BW562" s="1"/>
  <c r="AX562"/>
  <c r="BA562" s="1"/>
  <c r="AS562"/>
  <c r="AV562" s="1"/>
  <c r="H564"/>
  <c r="J564" s="1"/>
  <c r="J563"/>
  <c r="Z564" s="1"/>
  <c r="I565"/>
  <c r="Q565"/>
  <c r="CG13" l="1"/>
  <c r="Q566"/>
  <c r="G566"/>
  <c r="M565"/>
  <c r="N566"/>
  <c r="M566" s="1"/>
  <c r="I566"/>
  <c r="Z565"/>
  <c r="BH562"/>
  <c r="BN562"/>
  <c r="BK562"/>
  <c r="BQ562"/>
  <c r="BT562"/>
  <c r="H565"/>
  <c r="BC563"/>
  <c r="BF563" s="1"/>
  <c r="BW563" s="1"/>
  <c r="AX563"/>
  <c r="BA563" s="1"/>
  <c r="K565"/>
  <c r="Y565"/>
  <c r="K564"/>
  <c r="Y564"/>
  <c r="AS563"/>
  <c r="AV563" s="1"/>
  <c r="L564"/>
  <c r="L565" s="1"/>
  <c r="J565" l="1"/>
  <c r="H566"/>
  <c r="J566" s="1"/>
  <c r="CF14"/>
  <c r="CK14" s="1"/>
  <c r="CI13"/>
  <c r="L566"/>
  <c r="BT563"/>
  <c r="BK563"/>
  <c r="BQ563"/>
  <c r="BN563"/>
  <c r="BH563"/>
  <c r="BC564"/>
  <c r="BF564" s="1"/>
  <c r="BW564" s="1"/>
  <c r="AX564"/>
  <c r="BA564" s="1"/>
  <c r="AS564"/>
  <c r="AV564" s="1"/>
  <c r="Z566" l="1"/>
  <c r="AP51" s="1"/>
  <c r="AL51" s="1"/>
  <c r="AO51" s="1"/>
  <c r="Y566"/>
  <c r="K566"/>
  <c r="K567"/>
  <c r="Y567"/>
  <c r="BK564"/>
  <c r="BQ564"/>
  <c r="BN564"/>
  <c r="BH564"/>
  <c r="BT564"/>
  <c r="AS565"/>
  <c r="AV565" s="1"/>
  <c r="BC565"/>
  <c r="BF565" s="1"/>
  <c r="BW565" s="1"/>
  <c r="BW4" s="1"/>
  <c r="BW5" s="1"/>
  <c r="BW6" s="1"/>
  <c r="AX565"/>
  <c r="BA565" s="1"/>
  <c r="AS9"/>
  <c r="BT565" l="1"/>
  <c r="BT4" s="1"/>
  <c r="BT5" s="1"/>
  <c r="BT6" s="1"/>
  <c r="BK565"/>
  <c r="BK4" s="1"/>
  <c r="BK5" s="1"/>
  <c r="BK6" s="1"/>
  <c r="BH565"/>
  <c r="BH4" s="1"/>
  <c r="BH5" s="1"/>
  <c r="BH6" s="1"/>
  <c r="BQ565"/>
  <c r="BQ4" s="1"/>
  <c r="BQ5" s="1"/>
  <c r="BQ6" s="1"/>
  <c r="BN565"/>
  <c r="BN4" s="1"/>
  <c r="BN5" s="1"/>
  <c r="BN6" s="1"/>
  <c r="AS4"/>
  <c r="AS6"/>
  <c r="AS5"/>
  <c r="BC9"/>
  <c r="BC6"/>
  <c r="BC5"/>
  <c r="BC4"/>
  <c r="AX5"/>
  <c r="AX6"/>
  <c r="AX4"/>
  <c r="AX9"/>
  <c r="AS7" l="1"/>
  <c r="AS8" s="1"/>
  <c r="BC7"/>
  <c r="BC8" s="1"/>
  <c r="AX7"/>
  <c r="AX8" s="1"/>
</calcChain>
</file>

<file path=xl/sharedStrings.xml><?xml version="1.0" encoding="utf-8"?>
<sst xmlns="http://schemas.openxmlformats.org/spreadsheetml/2006/main" count="58" uniqueCount="12">
  <si>
    <t>gsci/dbc</t>
  </si>
  <si>
    <t>spx/spy</t>
  </si>
  <si>
    <t>GSCI</t>
  </si>
  <si>
    <t>SPX</t>
  </si>
  <si>
    <t>DBC</t>
  </si>
  <si>
    <t>SPY</t>
  </si>
  <si>
    <t>Switch</t>
  </si>
  <si>
    <t>Switch&gt;</t>
  </si>
  <si>
    <t>GSCI/</t>
  </si>
  <si>
    <t>Ratio</t>
  </si>
  <si>
    <t>C</t>
  </si>
  <si>
    <t>S</t>
  </si>
</sst>
</file>

<file path=xl/styles.xml><?xml version="1.0" encoding="utf-8"?>
<styleSheet xmlns="http://schemas.openxmlformats.org/spreadsheetml/2006/main">
  <numFmts count="5">
    <numFmt numFmtId="164" formatCode="0.0000"/>
    <numFmt numFmtId="165" formatCode="0.0000_);[Red]\(0.0000\)"/>
    <numFmt numFmtId="166" formatCode="0.0_);[Red]\(0.0\)"/>
    <numFmt numFmtId="167" formatCode="0.0"/>
    <numFmt numFmtId="168" formatCode="#,##0.0_);[Red]\(#,##0.0\)"/>
  </numFmts>
  <fonts count="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5" fontId="1" fillId="2" borderId="0" xfId="0" applyNumberFormat="1" applyFont="1" applyFill="1"/>
    <xf numFmtId="17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2" fontId="1" fillId="0" borderId="0" xfId="0" applyNumberFormat="1" applyFont="1"/>
    <xf numFmtId="0" fontId="1" fillId="2" borderId="0" xfId="0" applyFont="1" applyFill="1"/>
    <xf numFmtId="3" fontId="1" fillId="2" borderId="0" xfId="0" applyNumberFormat="1" applyFont="1" applyFill="1"/>
    <xf numFmtId="1" fontId="1" fillId="0" borderId="0" xfId="0" applyNumberFormat="1" applyFont="1"/>
    <xf numFmtId="168" fontId="1" fillId="0" borderId="0" xfId="0" applyNumberFormat="1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3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val>
            <c:numRef>
              <c:f>Sheet1!$BC$123:$BC$565</c:f>
              <c:numCache>
                <c:formatCode>0.0_);[Red]\(0.0\)</c:formatCode>
                <c:ptCount val="443"/>
                <c:pt idx="0">
                  <c:v>618.49878093960103</c:v>
                </c:pt>
                <c:pt idx="1">
                  <c:v>593.51505599797269</c:v>
                </c:pt>
                <c:pt idx="2">
                  <c:v>591.08311439249167</c:v>
                </c:pt>
                <c:pt idx="3">
                  <c:v>583.46316106098129</c:v>
                </c:pt>
                <c:pt idx="4">
                  <c:v>525.68377908242064</c:v>
                </c:pt>
                <c:pt idx="5">
                  <c:v>481.26519646332434</c:v>
                </c:pt>
                <c:pt idx="6">
                  <c:v>467.97826762980696</c:v>
                </c:pt>
                <c:pt idx="7">
                  <c:v>496.81573543038604</c:v>
                </c:pt>
                <c:pt idx="8">
                  <c:v>448.7383366051958</c:v>
                </c:pt>
                <c:pt idx="9">
                  <c:v>403.46411183986106</c:v>
                </c:pt>
                <c:pt idx="10">
                  <c:v>397.187772832939</c:v>
                </c:pt>
                <c:pt idx="11">
                  <c:v>396.20139545880352</c:v>
                </c:pt>
                <c:pt idx="12">
                  <c:v>376.01624818640039</c:v>
                </c:pt>
                <c:pt idx="13">
                  <c:v>361.33702685763598</c:v>
                </c:pt>
                <c:pt idx="14">
                  <c:v>328.86128927608411</c:v>
                </c:pt>
                <c:pt idx="15">
                  <c:v>348.86805346535607</c:v>
                </c:pt>
                <c:pt idx="16">
                  <c:v>322.362155798488</c:v>
                </c:pt>
                <c:pt idx="17">
                  <c:v>261.67044879386111</c:v>
                </c:pt>
                <c:pt idx="18">
                  <c:v>310.2479067423431</c:v>
                </c:pt>
                <c:pt idx="19">
                  <c:v>239.35756895251683</c:v>
                </c:pt>
                <c:pt idx="20">
                  <c:v>237.59485659289922</c:v>
                </c:pt>
                <c:pt idx="21">
                  <c:v>268.66899001607675</c:v>
                </c:pt>
                <c:pt idx="22">
                  <c:v>298.36445645912323</c:v>
                </c:pt>
                <c:pt idx="23">
                  <c:v>292.53066655585758</c:v>
                </c:pt>
                <c:pt idx="24">
                  <c:v>283.11699356558802</c:v>
                </c:pt>
                <c:pt idx="25">
                  <c:v>241.65977025739579</c:v>
                </c:pt>
                <c:pt idx="26">
                  <c:v>256.85241167421543</c:v>
                </c:pt>
                <c:pt idx="27">
                  <c:v>291.36645696223928</c:v>
                </c:pt>
                <c:pt idx="28">
                  <c:v>293.87049686674487</c:v>
                </c:pt>
                <c:pt idx="29">
                  <c:v>310.97079905193999</c:v>
                </c:pt>
                <c:pt idx="30">
                  <c:v>261.35262760795752</c:v>
                </c:pt>
                <c:pt idx="31">
                  <c:v>197.96421308326987</c:v>
                </c:pt>
                <c:pt idx="32">
                  <c:v>211.69414643745509</c:v>
                </c:pt>
                <c:pt idx="33">
                  <c:v>180.97039524230127</c:v>
                </c:pt>
                <c:pt idx="34">
                  <c:v>159.00271528576954</c:v>
                </c:pt>
                <c:pt idx="35">
                  <c:v>166.53279159936716</c:v>
                </c:pt>
                <c:pt idx="36">
                  <c:v>187.29581458544652</c:v>
                </c:pt>
                <c:pt idx="37">
                  <c:v>250.42767788701315</c:v>
                </c:pt>
                <c:pt idx="38">
                  <c:v>221.97358819473988</c:v>
                </c:pt>
                <c:pt idx="39">
                  <c:v>192.91724364593114</c:v>
                </c:pt>
                <c:pt idx="40">
                  <c:v>209.49204857050012</c:v>
                </c:pt>
                <c:pt idx="41">
                  <c:v>195.48639971570378</c:v>
                </c:pt>
                <c:pt idx="42">
                  <c:v>183.1138303693823</c:v>
                </c:pt>
                <c:pt idx="43">
                  <c:v>199.2122226050077</c:v>
                </c:pt>
                <c:pt idx="44">
                  <c:v>212.59182902490758</c:v>
                </c:pt>
                <c:pt idx="45">
                  <c:v>233.14797154858425</c:v>
                </c:pt>
                <c:pt idx="46">
                  <c:v>266.71313713918175</c:v>
                </c:pt>
                <c:pt idx="47">
                  <c:v>256.89431701309456</c:v>
                </c:pt>
                <c:pt idx="48">
                  <c:v>259.47417188912306</c:v>
                </c:pt>
                <c:pt idx="49">
                  <c:v>238.97747208878758</c:v>
                </c:pt>
                <c:pt idx="50">
                  <c:v>247.21628233651577</c:v>
                </c:pt>
                <c:pt idx="51">
                  <c:v>235.40615900580869</c:v>
                </c:pt>
                <c:pt idx="52">
                  <c:v>235.14925158523221</c:v>
                </c:pt>
                <c:pt idx="53">
                  <c:v>228.31666430269206</c:v>
                </c:pt>
                <c:pt idx="54">
                  <c:v>237.14800279752791</c:v>
                </c:pt>
                <c:pt idx="55">
                  <c:v>244.66735757701557</c:v>
                </c:pt>
                <c:pt idx="56">
                  <c:v>262.00845990281272</c:v>
                </c:pt>
                <c:pt idx="57">
                  <c:v>254.85898249614411</c:v>
                </c:pt>
                <c:pt idx="58">
                  <c:v>288.62081093738504</c:v>
                </c:pt>
                <c:pt idx="59">
                  <c:v>311.98285603219301</c:v>
                </c:pt>
                <c:pt idx="60">
                  <c:v>285.69852769881317</c:v>
                </c:pt>
                <c:pt idx="61">
                  <c:v>326.3723083899846</c:v>
                </c:pt>
                <c:pt idx="62">
                  <c:v>341.62889516055213</c:v>
                </c:pt>
                <c:pt idx="63">
                  <c:v>302.28734319851253</c:v>
                </c:pt>
                <c:pt idx="64">
                  <c:v>310.64232572316416</c:v>
                </c:pt>
                <c:pt idx="65">
                  <c:v>314.49758716013145</c:v>
                </c:pt>
                <c:pt idx="66">
                  <c:v>329.25364859012012</c:v>
                </c:pt>
                <c:pt idx="67">
                  <c:v>347.81931659229707</c:v>
                </c:pt>
                <c:pt idx="68">
                  <c:v>352.34717632874151</c:v>
                </c:pt>
                <c:pt idx="69">
                  <c:v>377.48404862243882</c:v>
                </c:pt>
                <c:pt idx="70">
                  <c:v>416.46578573800673</c:v>
                </c:pt>
                <c:pt idx="71">
                  <c:v>409.70245012148496</c:v>
                </c:pt>
                <c:pt idx="72">
                  <c:v>380.56922573012105</c:v>
                </c:pt>
                <c:pt idx="73">
                  <c:v>387.0539926212133</c:v>
                </c:pt>
                <c:pt idx="74">
                  <c:v>396.63536063015738</c:v>
                </c:pt>
                <c:pt idx="75">
                  <c:v>370.25181670335564</c:v>
                </c:pt>
                <c:pt idx="76">
                  <c:v>351.0359274350489</c:v>
                </c:pt>
                <c:pt idx="77">
                  <c:v>309.89093704650605</c:v>
                </c:pt>
                <c:pt idx="78">
                  <c:v>254.74504568004744</c:v>
                </c:pt>
                <c:pt idx="79">
                  <c:v>245.26149251012197</c:v>
                </c:pt>
                <c:pt idx="80">
                  <c:v>225.86269685726467</c:v>
                </c:pt>
                <c:pt idx="81">
                  <c:v>235.59434744538467</c:v>
                </c:pt>
                <c:pt idx="82">
                  <c:v>228.58701626283434</c:v>
                </c:pt>
                <c:pt idx="83">
                  <c:v>210.40159718416879</c:v>
                </c:pt>
                <c:pt idx="84">
                  <c:v>223.80752101986479</c:v>
                </c:pt>
                <c:pt idx="85">
                  <c:v>212.68828703129503</c:v>
                </c:pt>
                <c:pt idx="86">
                  <c:v>187.14531430330462</c:v>
                </c:pt>
                <c:pt idx="87">
                  <c:v>191.22837583173927</c:v>
                </c:pt>
                <c:pt idx="88">
                  <c:v>165.45877402248635</c:v>
                </c:pt>
                <c:pt idx="89">
                  <c:v>170.97697128221597</c:v>
                </c:pt>
                <c:pt idx="90">
                  <c:v>174.84274964422428</c:v>
                </c:pt>
                <c:pt idx="91">
                  <c:v>167.34119503635659</c:v>
                </c:pt>
                <c:pt idx="92">
                  <c:v>171.23870966948567</c:v>
                </c:pt>
                <c:pt idx="93">
                  <c:v>161.13344084505093</c:v>
                </c:pt>
                <c:pt idx="94">
                  <c:v>181.26802816473577</c:v>
                </c:pt>
                <c:pt idx="95">
                  <c:v>180.78193863082029</c:v>
                </c:pt>
                <c:pt idx="96">
                  <c:v>185.04507621535228</c:v>
                </c:pt>
                <c:pt idx="97">
                  <c:v>165.412372841381</c:v>
                </c:pt>
                <c:pt idx="98">
                  <c:v>166.37034489628135</c:v>
                </c:pt>
                <c:pt idx="99">
                  <c:v>200.94924612736071</c:v>
                </c:pt>
                <c:pt idx="100">
                  <c:v>193.27471386707572</c:v>
                </c:pt>
                <c:pt idx="101">
                  <c:v>177.78899675572569</c:v>
                </c:pt>
                <c:pt idx="102">
                  <c:v>167.3741981665687</c:v>
                </c:pt>
                <c:pt idx="103">
                  <c:v>159.37248132003342</c:v>
                </c:pt>
                <c:pt idx="104">
                  <c:v>180.22529854588001</c:v>
                </c:pt>
                <c:pt idx="105">
                  <c:v>171.02519128649601</c:v>
                </c:pt>
                <c:pt idx="106">
                  <c:v>161.922222387321</c:v>
                </c:pt>
                <c:pt idx="107">
                  <c:v>167.55340753639402</c:v>
                </c:pt>
                <c:pt idx="108">
                  <c:v>172.98348674670802</c:v>
                </c:pt>
                <c:pt idx="109">
                  <c:v>182.79956449193961</c:v>
                </c:pt>
                <c:pt idx="110">
                  <c:v>176.09489903537451</c:v>
                </c:pt>
                <c:pt idx="111">
                  <c:v>164.62623141517798</c:v>
                </c:pt>
                <c:pt idx="112">
                  <c:v>214.61043666850509</c:v>
                </c:pt>
                <c:pt idx="113">
                  <c:v>285.79443708133198</c:v>
                </c:pt>
                <c:pt idx="114">
                  <c:v>264.73091646398268</c:v>
                </c:pt>
                <c:pt idx="115">
                  <c:v>240.08903097256692</c:v>
                </c:pt>
                <c:pt idx="116">
                  <c:v>253.84346216630803</c:v>
                </c:pt>
                <c:pt idx="117">
                  <c:v>288.3892850164093</c:v>
                </c:pt>
                <c:pt idx="118">
                  <c:v>314.91426052824806</c:v>
                </c:pt>
                <c:pt idx="119">
                  <c:v>308.12035679337947</c:v>
                </c:pt>
                <c:pt idx="120">
                  <c:v>319.85262330040206</c:v>
                </c:pt>
                <c:pt idx="121">
                  <c:v>343.76057862644274</c:v>
                </c:pt>
                <c:pt idx="122">
                  <c:v>333.16601316746465</c:v>
                </c:pt>
                <c:pt idx="123">
                  <c:v>337.05461790266645</c:v>
                </c:pt>
                <c:pt idx="124">
                  <c:v>331.84058858238575</c:v>
                </c:pt>
                <c:pt idx="125">
                  <c:v>323.65546858811314</c:v>
                </c:pt>
                <c:pt idx="126">
                  <c:v>349.32697782953898</c:v>
                </c:pt>
                <c:pt idx="127">
                  <c:v>322.00965736934029</c:v>
                </c:pt>
                <c:pt idx="128">
                  <c:v>293.02236813583602</c:v>
                </c:pt>
                <c:pt idx="129">
                  <c:v>280.9499159653771</c:v>
                </c:pt>
                <c:pt idx="130">
                  <c:v>246.05256692415819</c:v>
                </c:pt>
                <c:pt idx="131">
                  <c:v>226.14869856254222</c:v>
                </c:pt>
                <c:pt idx="132">
                  <c:v>229.37732333173599</c:v>
                </c:pt>
                <c:pt idx="133">
                  <c:v>219.12308469620939</c:v>
                </c:pt>
                <c:pt idx="134">
                  <c:v>210.25276573952914</c:v>
                </c:pt>
                <c:pt idx="135">
                  <c:v>195.03095015039324</c:v>
                </c:pt>
                <c:pt idx="136">
                  <c:v>167.88749012849209</c:v>
                </c:pt>
                <c:pt idx="137">
                  <c:v>173.41386879602729</c:v>
                </c:pt>
                <c:pt idx="138">
                  <c:v>164.07918477204558</c:v>
                </c:pt>
                <c:pt idx="139">
                  <c:v>181.37154148741232</c:v>
                </c:pt>
                <c:pt idx="140">
                  <c:v>179.9156493894194</c:v>
                </c:pt>
                <c:pt idx="141">
                  <c:v>190.13881584481865</c:v>
                </c:pt>
                <c:pt idx="142">
                  <c:v>197.47887819459766</c:v>
                </c:pt>
                <c:pt idx="143">
                  <c:v>197.45411475097706</c:v>
                </c:pt>
                <c:pt idx="144">
                  <c:v>191.73928314053376</c:v>
                </c:pt>
                <c:pt idx="145">
                  <c:v>196.30610007794346</c:v>
                </c:pt>
                <c:pt idx="146">
                  <c:v>195.69831961187151</c:v>
                </c:pt>
                <c:pt idx="147">
                  <c:v>180.67149695666137</c:v>
                </c:pt>
                <c:pt idx="148">
                  <c:v>194.55693791448218</c:v>
                </c:pt>
                <c:pt idx="149">
                  <c:v>183.94784107848153</c:v>
                </c:pt>
                <c:pt idx="150">
                  <c:v>196.5267441213995</c:v>
                </c:pt>
                <c:pt idx="151">
                  <c:v>214.82276808637874</c:v>
                </c:pt>
                <c:pt idx="152">
                  <c:v>186.67200764298295</c:v>
                </c:pt>
                <c:pt idx="153">
                  <c:v>196.31649269576423</c:v>
                </c:pt>
                <c:pt idx="154">
                  <c:v>187.15764611971784</c:v>
                </c:pt>
                <c:pt idx="155">
                  <c:v>177.75590498351258</c:v>
                </c:pt>
                <c:pt idx="156">
                  <c:v>177.71260499345325</c:v>
                </c:pt>
                <c:pt idx="157">
                  <c:v>161.47330560357625</c:v>
                </c:pt>
                <c:pt idx="158">
                  <c:v>164.6631636928808</c:v>
                </c:pt>
                <c:pt idx="159">
                  <c:v>169.04203697461412</c:v>
                </c:pt>
                <c:pt idx="160">
                  <c:v>151.14494897660015</c:v>
                </c:pt>
                <c:pt idx="161">
                  <c:v>131.62802003506738</c:v>
                </c:pt>
                <c:pt idx="162">
                  <c:v>133.12565332892294</c:v>
                </c:pt>
                <c:pt idx="163">
                  <c:v>124.98584330297216</c:v>
                </c:pt>
                <c:pt idx="164">
                  <c:v>130.22347089185712</c:v>
                </c:pt>
                <c:pt idx="165">
                  <c:v>143.81485960772383</c:v>
                </c:pt>
                <c:pt idx="166">
                  <c:v>136.13354260640014</c:v>
                </c:pt>
                <c:pt idx="167">
                  <c:v>138.88106805580242</c:v>
                </c:pt>
                <c:pt idx="168">
                  <c:v>134.49754873336443</c:v>
                </c:pt>
                <c:pt idx="169">
                  <c:v>142.46578751877311</c:v>
                </c:pt>
                <c:pt idx="170">
                  <c:v>130.77531564770047</c:v>
                </c:pt>
                <c:pt idx="171">
                  <c:v>125.79714023982929</c:v>
                </c:pt>
                <c:pt idx="172">
                  <c:v>128.93629460774875</c:v>
                </c:pt>
                <c:pt idx="173">
                  <c:v>126.47020814522985</c:v>
                </c:pt>
                <c:pt idx="174">
                  <c:v>121.86909249936453</c:v>
                </c:pt>
                <c:pt idx="175">
                  <c:v>145.21391272914826</c:v>
                </c:pt>
                <c:pt idx="176">
                  <c:v>132.60827944640562</c:v>
                </c:pt>
                <c:pt idx="177">
                  <c:v>138.25328318621919</c:v>
                </c:pt>
                <c:pt idx="178">
                  <c:v>137.95526853452481</c:v>
                </c:pt>
                <c:pt idx="179">
                  <c:v>145.9768554648555</c:v>
                </c:pt>
                <c:pt idx="180">
                  <c:v>162.08108621372276</c:v>
                </c:pt>
                <c:pt idx="181">
                  <c:v>145.94206982924135</c:v>
                </c:pt>
                <c:pt idx="182">
                  <c:v>145.77337814201536</c:v>
                </c:pt>
                <c:pt idx="183">
                  <c:v>127.57680788727477</c:v>
                </c:pt>
                <c:pt idx="184">
                  <c:v>137.01034325659509</c:v>
                </c:pt>
                <c:pt idx="185">
                  <c:v>134.58512240401762</c:v>
                </c:pt>
                <c:pt idx="186">
                  <c:v>125.9306659477586</c:v>
                </c:pt>
                <c:pt idx="187">
                  <c:v>132.52694651915883</c:v>
                </c:pt>
                <c:pt idx="188">
                  <c:v>132.25519919509279</c:v>
                </c:pt>
                <c:pt idx="189">
                  <c:v>133.96966277495187</c:v>
                </c:pt>
                <c:pt idx="190">
                  <c:v>200.49912006837025</c:v>
                </c:pt>
                <c:pt idx="191">
                  <c:v>188.16285590507397</c:v>
                </c:pt>
                <c:pt idx="192">
                  <c:v>214.04740129131358</c:v>
                </c:pt>
                <c:pt idx="193">
                  <c:v>224.44519544304518</c:v>
                </c:pt>
                <c:pt idx="194">
                  <c:v>242.66097483712943</c:v>
                </c:pt>
                <c:pt idx="195">
                  <c:v>281.65730781667992</c:v>
                </c:pt>
                <c:pt idx="196">
                  <c:v>249.4616172822895</c:v>
                </c:pt>
                <c:pt idx="197">
                  <c:v>255.90054353509601</c:v>
                </c:pt>
                <c:pt idx="198">
                  <c:v>253.88244620840683</c:v>
                </c:pt>
                <c:pt idx="199">
                  <c:v>220.20498331123849</c:v>
                </c:pt>
                <c:pt idx="200">
                  <c:v>237.09309894157951</c:v>
                </c:pt>
                <c:pt idx="201">
                  <c:v>250.34091494646469</c:v>
                </c:pt>
                <c:pt idx="202">
                  <c:v>265.37417503919676</c:v>
                </c:pt>
                <c:pt idx="203">
                  <c:v>289.45199031745824</c:v>
                </c:pt>
                <c:pt idx="204">
                  <c:v>266.57088747198418</c:v>
                </c:pt>
                <c:pt idx="205">
                  <c:v>258.73907795103588</c:v>
                </c:pt>
                <c:pt idx="206">
                  <c:v>257.85135427392072</c:v>
                </c:pt>
                <c:pt idx="207">
                  <c:v>231.68803233423901</c:v>
                </c:pt>
                <c:pt idx="208">
                  <c:v>175.08214982348517</c:v>
                </c:pt>
                <c:pt idx="209">
                  <c:v>196.36247508547865</c:v>
                </c:pt>
                <c:pt idx="210">
                  <c:v>222.26561587850392</c:v>
                </c:pt>
                <c:pt idx="211">
                  <c:v>251.61530208541558</c:v>
                </c:pt>
                <c:pt idx="212">
                  <c:v>264.68599008407898</c:v>
                </c:pt>
                <c:pt idx="213">
                  <c:v>281.47207675339075</c:v>
                </c:pt>
                <c:pt idx="214">
                  <c:v>272.21535827939789</c:v>
                </c:pt>
                <c:pt idx="215">
                  <c:v>280.86933156768873</c:v>
                </c:pt>
                <c:pt idx="216">
                  <c:v>262.49384862437051</c:v>
                </c:pt>
                <c:pt idx="217">
                  <c:v>255.40506578918448</c:v>
                </c:pt>
                <c:pt idx="218">
                  <c:v>276.24119075659399</c:v>
                </c:pt>
                <c:pt idx="219">
                  <c:v>261.8159580068787</c:v>
                </c:pt>
                <c:pt idx="220">
                  <c:v>291.38538548494148</c:v>
                </c:pt>
                <c:pt idx="221">
                  <c:v>315.21161067287807</c:v>
                </c:pt>
                <c:pt idx="222">
                  <c:v>296.4749385339714</c:v>
                </c:pt>
                <c:pt idx="223">
                  <c:v>313.84634722139072</c:v>
                </c:pt>
                <c:pt idx="224">
                  <c:v>269.95366576120426</c:v>
                </c:pt>
                <c:pt idx="225">
                  <c:v>185.76137150357005</c:v>
                </c:pt>
                <c:pt idx="226">
                  <c:v>223.17135064381682</c:v>
                </c:pt>
                <c:pt idx="227">
                  <c:v>241.86035643354859</c:v>
                </c:pt>
                <c:pt idx="228">
                  <c:v>245.53331583645505</c:v>
                </c:pt>
                <c:pt idx="229">
                  <c:v>268.18941434902615</c:v>
                </c:pt>
                <c:pt idx="230">
                  <c:v>268.10247997371789</c:v>
                </c:pt>
                <c:pt idx="231">
                  <c:v>231.79682657700135</c:v>
                </c:pt>
                <c:pt idx="232">
                  <c:v>282.01702384725377</c:v>
                </c:pt>
                <c:pt idx="233">
                  <c:v>261.20483424160221</c:v>
                </c:pt>
                <c:pt idx="234">
                  <c:v>279.39889197450043</c:v>
                </c:pt>
                <c:pt idx="235">
                  <c:v>295.90871238142051</c:v>
                </c:pt>
                <c:pt idx="236">
                  <c:v>278.77312707778015</c:v>
                </c:pt>
                <c:pt idx="237">
                  <c:v>264.77238536528824</c:v>
                </c:pt>
                <c:pt idx="238">
                  <c:v>249.65147439782146</c:v>
                </c:pt>
                <c:pt idx="239">
                  <c:v>250.08762326543868</c:v>
                </c:pt>
                <c:pt idx="240">
                  <c:v>296.98931442061701</c:v>
                </c:pt>
                <c:pt idx="241">
                  <c:v>293.00271436802205</c:v>
                </c:pt>
                <c:pt idx="242">
                  <c:v>259.91126117301991</c:v>
                </c:pt>
                <c:pt idx="243">
                  <c:v>263.45182924734041</c:v>
                </c:pt>
                <c:pt idx="244">
                  <c:v>231.0082382954663</c:v>
                </c:pt>
                <c:pt idx="245">
                  <c:v>193.30544800435541</c:v>
                </c:pt>
                <c:pt idx="246">
                  <c:v>180.05948875021573</c:v>
                </c:pt>
                <c:pt idx="247">
                  <c:v>205.75424709550063</c:v>
                </c:pt>
                <c:pt idx="248">
                  <c:v>214.83575972400251</c:v>
                </c:pt>
                <c:pt idx="249">
                  <c:v>206.62653592634612</c:v>
                </c:pt>
                <c:pt idx="250">
                  <c:v>199.69921162573297</c:v>
                </c:pt>
                <c:pt idx="251">
                  <c:v>200.63072680020727</c:v>
                </c:pt>
                <c:pt idx="252">
                  <c:v>200.27463974691764</c:v>
                </c:pt>
                <c:pt idx="253">
                  <c:v>184.82792814297454</c:v>
                </c:pt>
                <c:pt idx="254">
                  <c:v>190.65351065506451</c:v>
                </c:pt>
                <c:pt idx="255">
                  <c:v>186.31991934777216</c:v>
                </c:pt>
                <c:pt idx="256">
                  <c:v>211.21177887129102</c:v>
                </c:pt>
                <c:pt idx="257">
                  <c:v>217.08117037272109</c:v>
                </c:pt>
                <c:pt idx="258">
                  <c:v>201.29985843388565</c:v>
                </c:pt>
                <c:pt idx="259">
                  <c:v>201.91923176079268</c:v>
                </c:pt>
                <c:pt idx="260">
                  <c:v>215.77930571873236</c:v>
                </c:pt>
                <c:pt idx="261">
                  <c:v>246.95597636484288</c:v>
                </c:pt>
                <c:pt idx="262">
                  <c:v>281.12599128408419</c:v>
                </c:pt>
                <c:pt idx="263">
                  <c:v>229.36576041444513</c:v>
                </c:pt>
                <c:pt idx="264">
                  <c:v>205.74107750563698</c:v>
                </c:pt>
                <c:pt idx="265">
                  <c:v>211.20537077267309</c:v>
                </c:pt>
                <c:pt idx="266">
                  <c:v>223.91466206689495</c:v>
                </c:pt>
                <c:pt idx="267">
                  <c:v>244.62512938450737</c:v>
                </c:pt>
                <c:pt idx="268">
                  <c:v>242.28976931498823</c:v>
                </c:pt>
                <c:pt idx="269">
                  <c:v>233.63740608547343</c:v>
                </c:pt>
                <c:pt idx="270">
                  <c:v>243.97379347348686</c:v>
                </c:pt>
                <c:pt idx="271">
                  <c:v>241.06669930421353</c:v>
                </c:pt>
                <c:pt idx="272">
                  <c:v>284.84797215348618</c:v>
                </c:pt>
                <c:pt idx="273">
                  <c:v>301.6327872755561</c:v>
                </c:pt>
                <c:pt idx="274">
                  <c:v>298.31949564641843</c:v>
                </c:pt>
                <c:pt idx="275">
                  <c:v>321.64020466539949</c:v>
                </c:pt>
                <c:pt idx="276">
                  <c:v>327.05917406006381</c:v>
                </c:pt>
                <c:pt idx="277">
                  <c:v>335.53451133058473</c:v>
                </c:pt>
                <c:pt idx="278">
                  <c:v>299.62872961660582</c:v>
                </c:pt>
                <c:pt idx="279">
                  <c:v>318.37576525837648</c:v>
                </c:pt>
                <c:pt idx="280">
                  <c:v>290.74319607342198</c:v>
                </c:pt>
                <c:pt idx="281">
                  <c:v>323.20453958887379</c:v>
                </c:pt>
                <c:pt idx="282">
                  <c:v>330.8798281649876</c:v>
                </c:pt>
                <c:pt idx="283">
                  <c:v>296.9321628796896</c:v>
                </c:pt>
                <c:pt idx="284">
                  <c:v>256.39819095557334</c:v>
                </c:pt>
                <c:pt idx="285">
                  <c:v>233.73228472627531</c:v>
                </c:pt>
                <c:pt idx="286">
                  <c:v>242.00859347361262</c:v>
                </c:pt>
                <c:pt idx="287">
                  <c:v>252.55955419000057</c:v>
                </c:pt>
                <c:pt idx="288">
                  <c:v>214.68921311422139</c:v>
                </c:pt>
                <c:pt idx="289">
                  <c:v>212.88879885947728</c:v>
                </c:pt>
                <c:pt idx="290">
                  <c:v>210.40525424908475</c:v>
                </c:pt>
                <c:pt idx="291">
                  <c:v>207.47579744849281</c:v>
                </c:pt>
                <c:pt idx="292">
                  <c:v>234.71464873437262</c:v>
                </c:pt>
                <c:pt idx="293">
                  <c:v>237.43932097422956</c:v>
                </c:pt>
                <c:pt idx="294">
                  <c:v>191.29692677618374</c:v>
                </c:pt>
                <c:pt idx="295">
                  <c:v>194.00174206938115</c:v>
                </c:pt>
                <c:pt idx="296">
                  <c:v>184.90031283050493</c:v>
                </c:pt>
                <c:pt idx="297">
                  <c:v>182.42293316113299</c:v>
                </c:pt>
                <c:pt idx="298">
                  <c:v>183.8725263219911</c:v>
                </c:pt>
                <c:pt idx="299">
                  <c:v>167.28101498517111</c:v>
                </c:pt>
                <c:pt idx="300">
                  <c:v>176.75902060954249</c:v>
                </c:pt>
                <c:pt idx="301">
                  <c:v>179.67744771208299</c:v>
                </c:pt>
                <c:pt idx="302">
                  <c:v>176.76120670802891</c:v>
                </c:pt>
                <c:pt idx="303">
                  <c:v>193.45439798947424</c:v>
                </c:pt>
                <c:pt idx="304">
                  <c:v>169.43418474047402</c:v>
                </c:pt>
                <c:pt idx="305">
                  <c:v>160.56260727884771</c:v>
                </c:pt>
                <c:pt idx="306">
                  <c:v>157.58645669507382</c:v>
                </c:pt>
                <c:pt idx="307">
                  <c:v>143.14690160774694</c:v>
                </c:pt>
                <c:pt idx="308">
                  <c:v>161.15948123215767</c:v>
                </c:pt>
                <c:pt idx="309">
                  <c:v>151.40754709083416</c:v>
                </c:pt>
                <c:pt idx="310">
                  <c:v>155.03864205023427</c:v>
                </c:pt>
                <c:pt idx="311">
                  <c:v>186.07769684522532</c:v>
                </c:pt>
                <c:pt idx="312">
                  <c:v>193.71571067455133</c:v>
                </c:pt>
                <c:pt idx="313">
                  <c:v>200.62395114136251</c:v>
                </c:pt>
                <c:pt idx="314">
                  <c:v>175.76679589042757</c:v>
                </c:pt>
                <c:pt idx="315">
                  <c:v>154.31823815921953</c:v>
                </c:pt>
                <c:pt idx="316">
                  <c:v>146.21437347096696</c:v>
                </c:pt>
                <c:pt idx="317">
                  <c:v>159.84649904955793</c:v>
                </c:pt>
                <c:pt idx="318">
                  <c:v>171.19684827276876</c:v>
                </c:pt>
                <c:pt idx="319">
                  <c:v>174.83327939073837</c:v>
                </c:pt>
                <c:pt idx="320">
                  <c:v>241.63286305219037</c:v>
                </c:pt>
                <c:pt idx="321">
                  <c:v>231.62948556576296</c:v>
                </c:pt>
                <c:pt idx="322">
                  <c:v>241.07685183886525</c:v>
                </c:pt>
                <c:pt idx="323">
                  <c:v>219.69714958830568</c:v>
                </c:pt>
                <c:pt idx="324">
                  <c:v>215.73422913173235</c:v>
                </c:pt>
                <c:pt idx="325">
                  <c:v>228.29653467887206</c:v>
                </c:pt>
                <c:pt idx="326">
                  <c:v>274.94408356133118</c:v>
                </c:pt>
                <c:pt idx="327">
                  <c:v>222.32682448307978</c:v>
                </c:pt>
                <c:pt idx="328">
                  <c:v>191.72981409406839</c:v>
                </c:pt>
                <c:pt idx="329">
                  <c:v>172.23659033293694</c:v>
                </c:pt>
                <c:pt idx="330">
                  <c:v>114.68601714298123</c:v>
                </c:pt>
                <c:pt idx="331">
                  <c:v>105.76634544761947</c:v>
                </c:pt>
                <c:pt idx="332">
                  <c:v>94.304241442303322</c:v>
                </c:pt>
                <c:pt idx="333">
                  <c:v>69.016150769986041</c:v>
                </c:pt>
                <c:pt idx="334">
                  <c:v>59.328492560296155</c:v>
                </c:pt>
                <c:pt idx="335">
                  <c:v>66.511768730842078</c:v>
                </c:pt>
                <c:pt idx="336">
                  <c:v>75.012154599610255</c:v>
                </c:pt>
                <c:pt idx="337">
                  <c:v>94.563326617756132</c:v>
                </c:pt>
                <c:pt idx="338">
                  <c:v>83.505277213167943</c:v>
                </c:pt>
                <c:pt idx="339">
                  <c:v>99.659202989416215</c:v>
                </c:pt>
                <c:pt idx="340">
                  <c:v>108.73996091447964</c:v>
                </c:pt>
                <c:pt idx="341">
                  <c:v>94.676340369582917</c:v>
                </c:pt>
                <c:pt idx="342">
                  <c:v>78.348138475426367</c:v>
                </c:pt>
                <c:pt idx="343">
                  <c:v>104.73151244962429</c:v>
                </c:pt>
                <c:pt idx="344">
                  <c:v>80.846787263206394</c:v>
                </c:pt>
                <c:pt idx="345">
                  <c:v>76.763611481186217</c:v>
                </c:pt>
                <c:pt idx="346">
                  <c:v>81.805746439760199</c:v>
                </c:pt>
                <c:pt idx="347">
                  <c:v>76.462709612099445</c:v>
                </c:pt>
                <c:pt idx="348">
                  <c:v>83.014141058434092</c:v>
                </c:pt>
                <c:pt idx="349">
                  <c:v>77.866726406999945</c:v>
                </c:pt>
                <c:pt idx="350">
                  <c:v>70.934000591338915</c:v>
                </c:pt>
                <c:pt idx="351">
                  <c:v>90.339529467066825</c:v>
                </c:pt>
                <c:pt idx="352">
                  <c:v>72.510654492102347</c:v>
                </c:pt>
                <c:pt idx="353">
                  <c:v>93.347275893440724</c:v>
                </c:pt>
                <c:pt idx="354">
                  <c:v>116.32656768179773</c:v>
                </c:pt>
                <c:pt idx="355">
                  <c:v>118.49115290794616</c:v>
                </c:pt>
                <c:pt idx="356">
                  <c:v>148.56825560511248</c:v>
                </c:pt>
                <c:pt idx="357">
                  <c:v>189.37895249528626</c:v>
                </c:pt>
                <c:pt idx="358">
                  <c:v>216.68813404488486</c:v>
                </c:pt>
                <c:pt idx="359">
                  <c:v>202.89020454220184</c:v>
                </c:pt>
                <c:pt idx="360">
                  <c:v>213.95056908190531</c:v>
                </c:pt>
                <c:pt idx="361">
                  <c:v>202.06856490603667</c:v>
                </c:pt>
                <c:pt idx="362">
                  <c:v>202.89489696790875</c:v>
                </c:pt>
                <c:pt idx="363">
                  <c:v>186.06383364031203</c:v>
                </c:pt>
                <c:pt idx="364">
                  <c:v>182.27764432049702</c:v>
                </c:pt>
                <c:pt idx="365">
                  <c:v>153.12639396430848</c:v>
                </c:pt>
                <c:pt idx="366">
                  <c:v>171.42822033229609</c:v>
                </c:pt>
                <c:pt idx="367">
                  <c:v>169.25470471305027</c:v>
                </c:pt>
                <c:pt idx="368">
                  <c:v>156.51226863894237</c:v>
                </c:pt>
                <c:pt idx="369">
                  <c:v>156.2718648931324</c:v>
                </c:pt>
                <c:pt idx="370">
                  <c:v>180.53796473677815</c:v>
                </c:pt>
                <c:pt idx="371">
                  <c:v>190.3435753134647</c:v>
                </c:pt>
                <c:pt idx="372">
                  <c:v>165.82442020813986</c:v>
                </c:pt>
                <c:pt idx="373">
                  <c:v>129.26451391368653</c:v>
                </c:pt>
                <c:pt idx="374">
                  <c:v>112.85649121844949</c:v>
                </c:pt>
                <c:pt idx="375">
                  <c:v>152.12863309816493</c:v>
                </c:pt>
                <c:pt idx="376">
                  <c:v>174.62505662481371</c:v>
                </c:pt>
                <c:pt idx="377">
                  <c:v>160.87669793767861</c:v>
                </c:pt>
                <c:pt idx="378">
                  <c:v>152.8773974406478</c:v>
                </c:pt>
                <c:pt idx="379">
                  <c:v>149.91218680690591</c:v>
                </c:pt>
                <c:pt idx="380">
                  <c:v>147.40751371035859</c:v>
                </c:pt>
                <c:pt idx="381">
                  <c:v>163.03190876357044</c:v>
                </c:pt>
                <c:pt idx="382">
                  <c:v>152.36264518539079</c:v>
                </c:pt>
                <c:pt idx="383">
                  <c:v>159.5373056376439</c:v>
                </c:pt>
                <c:pt idx="384">
                  <c:v>151.35470899201965</c:v>
                </c:pt>
                <c:pt idx="385">
                  <c:v>152.62786669658098</c:v>
                </c:pt>
                <c:pt idx="386">
                  <c:v>145.85069863397041</c:v>
                </c:pt>
                <c:pt idx="387">
                  <c:v>153.23347873628865</c:v>
                </c:pt>
                <c:pt idx="388">
                  <c:v>139.31694885275948</c:v>
                </c:pt>
                <c:pt idx="389">
                  <c:v>121.85702157136467</c:v>
                </c:pt>
                <c:pt idx="390">
                  <c:v>143.46957368956231</c:v>
                </c:pt>
                <c:pt idx="391">
                  <c:v>132.80146750551407</c:v>
                </c:pt>
                <c:pt idx="392">
                  <c:v>148.30848619687251</c:v>
                </c:pt>
                <c:pt idx="393">
                  <c:v>112.86737615595564</c:v>
                </c:pt>
                <c:pt idx="394">
                  <c:v>113.69269780298947</c:v>
                </c:pt>
                <c:pt idx="395">
                  <c:v>126.42295107569961</c:v>
                </c:pt>
                <c:pt idx="396">
                  <c:v>153.38248437768917</c:v>
                </c:pt>
                <c:pt idx="397">
                  <c:v>165.7654483198942</c:v>
                </c:pt>
                <c:pt idx="398">
                  <c:v>165.63815529535773</c:v>
                </c:pt>
                <c:pt idx="399">
                  <c:v>143.56332286825477</c:v>
                </c:pt>
                <c:pt idx="400">
                  <c:v>178.45923584193775</c:v>
                </c:pt>
                <c:pt idx="401">
                  <c:v>176.56323597989308</c:v>
                </c:pt>
                <c:pt idx="402">
                  <c:v>182.93667017384806</c:v>
                </c:pt>
                <c:pt idx="403">
                  <c:v>175.38152222052949</c:v>
                </c:pt>
                <c:pt idx="404">
                  <c:v>138.53978021256617</c:v>
                </c:pt>
                <c:pt idx="405">
                  <c:v>131.32023482437609</c:v>
                </c:pt>
                <c:pt idx="406">
                  <c:v>172.7518180617725</c:v>
                </c:pt>
                <c:pt idx="407">
                  <c:v>179.15758054611609</c:v>
                </c:pt>
                <c:pt idx="408">
                  <c:v>181.74779449767664</c:v>
                </c:pt>
                <c:pt idx="409">
                  <c:v>177.98790734254655</c:v>
                </c:pt>
                <c:pt idx="410">
                  <c:v>171.87139429567165</c:v>
                </c:pt>
                <c:pt idx="411">
                  <c:v>174.21924133237039</c:v>
                </c:pt>
                <c:pt idx="412">
                  <c:v>154.33711975427582</c:v>
                </c:pt>
                <c:pt idx="413">
                  <c:v>149.10140588389109</c:v>
                </c:pt>
                <c:pt idx="414">
                  <c:v>170.81536395044517</c:v>
                </c:pt>
                <c:pt idx="415">
                  <c:v>167.17234685675081</c:v>
                </c:pt>
                <c:pt idx="416">
                  <c:v>170.33504681172977</c:v>
                </c:pt>
                <c:pt idx="417">
                  <c:v>150.47439679051328</c:v>
                </c:pt>
                <c:pt idx="418">
                  <c:v>142.21649260866479</c:v>
                </c:pt>
                <c:pt idx="419">
                  <c:v>153.75521865319689</c:v>
                </c:pt>
                <c:pt idx="420">
                  <c:v>151.20979319117231</c:v>
                </c:pt>
                <c:pt idx="421">
                  <c:v>151.89138674485102</c:v>
                </c:pt>
                <c:pt idx="422">
                  <c:v>157.55186157288614</c:v>
                </c:pt>
                <c:pt idx="423">
                  <c:v>164.08573952393402</c:v>
                </c:pt>
                <c:pt idx="424">
                  <c:v>153.25476276248611</c:v>
                </c:pt>
                <c:pt idx="425">
                  <c:v>144.80948618938618</c:v>
                </c:pt>
                <c:pt idx="426">
                  <c:v>144.42284439238389</c:v>
                </c:pt>
                <c:pt idx="427">
                  <c:v>161.54905134233672</c:v>
                </c:pt>
                <c:pt idx="428">
                  <c:v>172.69613782562269</c:v>
                </c:pt>
                <c:pt idx="429">
                  <c:v>161.28758552747473</c:v>
                </c:pt>
                <c:pt idx="430">
                  <c:v>150.1404586547757</c:v>
                </c:pt>
                <c:pt idx="431">
                  <c:v>149.73107939233915</c:v>
                </c:pt>
                <c:pt idx="432">
                  <c:v>137.18014721964781</c:v>
                </c:pt>
                <c:pt idx="433">
                  <c:v>132.944906413463</c:v>
                </c:pt>
                <c:pt idx="434">
                  <c:v>110.75812112904129</c:v>
                </c:pt>
                <c:pt idx="435">
                  <c:v>116.37892575513629</c:v>
                </c:pt>
                <c:pt idx="436">
                  <c:v>107.805543119159</c:v>
                </c:pt>
                <c:pt idx="437">
                  <c:v>95.784370601659674</c:v>
                </c:pt>
                <c:pt idx="438">
                  <c:v>81.047457895565714</c:v>
                </c:pt>
                <c:pt idx="439">
                  <c:v>108.73591338205814</c:v>
                </c:pt>
                <c:pt idx="440">
                  <c:v>124.48538612051792</c:v>
                </c:pt>
                <c:pt idx="441">
                  <c:v>153.45815055721914</c:v>
                </c:pt>
                <c:pt idx="442">
                  <c:v>193.37080047779995</c:v>
                </c:pt>
              </c:numCache>
            </c:numRef>
          </c:val>
        </c:ser>
        <c:axId val="95538176"/>
        <c:axId val="75567872"/>
      </c:barChart>
      <c:catAx>
        <c:axId val="95538176"/>
        <c:scaling>
          <c:orientation val="minMax"/>
        </c:scaling>
        <c:axPos val="b"/>
        <c:tickLblPos val="nextTo"/>
        <c:crossAx val="75567872"/>
        <c:crosses val="autoZero"/>
        <c:auto val="1"/>
        <c:lblAlgn val="ctr"/>
        <c:lblOffset val="100"/>
      </c:catAx>
      <c:valAx>
        <c:axId val="75567872"/>
        <c:scaling>
          <c:orientation val="minMax"/>
        </c:scaling>
        <c:axPos val="l"/>
        <c:majorGridlines/>
        <c:numFmt formatCode="0.0_);[Red]\(0.0\)" sourceLinked="1"/>
        <c:tickLblPos val="nextTo"/>
        <c:crossAx val="955381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542</xdr:row>
      <xdr:rowOff>123825</xdr:rowOff>
    </xdr:from>
    <xdr:to>
      <xdr:col>70</xdr:col>
      <xdr:colOff>190500</xdr:colOff>
      <xdr:row>562</xdr:row>
      <xdr:rowOff>9525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K629"/>
  <sheetViews>
    <sheetView tabSelected="1" workbookViewId="0">
      <pane xSplit="9915" ySplit="1650" topLeftCell="R539" activePane="bottomLeft"/>
      <selection activeCell="R13" sqref="R13:R14"/>
      <selection pane="topRight" activeCell="R1" sqref="R1"/>
      <selection pane="bottomLeft" activeCell="G11" sqref="G11:G566"/>
      <selection pane="bottomRight" activeCell="Y560" sqref="Y560"/>
    </sheetView>
  </sheetViews>
  <sheetFormatPr defaultRowHeight="11.25"/>
  <cols>
    <col min="1" max="1" width="4.42578125" style="1" bestFit="1" customWidth="1"/>
    <col min="2" max="2" width="2.7109375" style="1" bestFit="1" customWidth="1"/>
    <col min="3" max="4" width="7.42578125" style="1" bestFit="1" customWidth="1"/>
    <col min="5" max="5" width="5.7109375" style="1" bestFit="1" customWidth="1"/>
    <col min="6" max="6" width="6.5703125" style="1" bestFit="1" customWidth="1"/>
    <col min="7" max="9" width="6.140625" style="1" bestFit="1" customWidth="1"/>
    <col min="10" max="10" width="6.5703125" style="1" bestFit="1" customWidth="1"/>
    <col min="11" max="11" width="5.140625" style="1" bestFit="1" customWidth="1"/>
    <col min="12" max="12" width="6.5703125" style="1" bestFit="1" customWidth="1"/>
    <col min="13" max="15" width="6.5703125" style="1" customWidth="1"/>
    <col min="16" max="16" width="5.7109375" style="1" bestFit="1" customWidth="1"/>
    <col min="17" max="17" width="6.5703125" style="1" bestFit="1" customWidth="1"/>
    <col min="18" max="18" width="9.140625" style="1"/>
    <col min="19" max="19" width="4.42578125" style="1" bestFit="1" customWidth="1"/>
    <col min="20" max="20" width="2.7109375" style="1" bestFit="1" customWidth="1"/>
    <col min="21" max="22" width="7.42578125" style="1" bestFit="1" customWidth="1"/>
    <col min="23" max="23" width="9.140625" style="1"/>
    <col min="24" max="24" width="6" style="1" bestFit="1" customWidth="1"/>
    <col min="25" max="25" width="5" style="1" bestFit="1" customWidth="1"/>
    <col min="26" max="26" width="6.5703125" style="2" bestFit="1" customWidth="1"/>
    <col min="27" max="29" width="5.7109375" style="16" bestFit="1" customWidth="1"/>
    <col min="30" max="30" width="5.7109375" style="2" bestFit="1" customWidth="1"/>
    <col min="31" max="31" width="6.5703125" style="2" bestFit="1" customWidth="1"/>
    <col min="32" max="32" width="4.42578125" style="2" customWidth="1"/>
    <col min="33" max="35" width="4.85546875" style="2" customWidth="1"/>
    <col min="36" max="36" width="6.5703125" style="2" customWidth="1"/>
    <col min="37" max="37" width="4.42578125" style="2" bestFit="1" customWidth="1"/>
    <col min="38" max="40" width="4.85546875" style="2" bestFit="1" customWidth="1"/>
    <col min="41" max="44" width="6.5703125" style="2" customWidth="1"/>
    <col min="45" max="45" width="5.42578125" style="1" bestFit="1" customWidth="1"/>
    <col min="46" max="46" width="5.28515625" style="1" bestFit="1" customWidth="1"/>
    <col min="47" max="47" width="4.85546875" style="1" bestFit="1" customWidth="1"/>
    <col min="48" max="48" width="5.28515625" style="1" customWidth="1"/>
    <col min="49" max="49" width="4.85546875" style="1" customWidth="1"/>
    <col min="50" max="50" width="5.7109375" style="1" bestFit="1" customWidth="1"/>
    <col min="51" max="51" width="5.28515625" style="1" bestFit="1" customWidth="1"/>
    <col min="52" max="52" width="5.7109375" style="1" bestFit="1" customWidth="1"/>
    <col min="53" max="54" width="5.7109375" style="1" customWidth="1"/>
    <col min="55" max="55" width="6.5703125" style="1" bestFit="1" customWidth="1"/>
    <col min="56" max="57" width="5.7109375" style="1" bestFit="1" customWidth="1"/>
    <col min="58" max="58" width="5.7109375" style="1" customWidth="1"/>
    <col min="59" max="59" width="1.85546875" style="1" customWidth="1"/>
    <col min="60" max="60" width="5.42578125" style="1" bestFit="1" customWidth="1"/>
    <col min="61" max="62" width="4" style="1" bestFit="1" customWidth="1"/>
    <col min="63" max="63" width="6.140625" style="1" bestFit="1" customWidth="1"/>
    <col min="64" max="64" width="3.5703125" style="1" bestFit="1" customWidth="1"/>
    <col min="65" max="65" width="1.85546875" style="1" customWidth="1"/>
    <col min="66" max="66" width="5.42578125" style="1" bestFit="1" customWidth="1"/>
    <col min="67" max="68" width="4" style="1" bestFit="1" customWidth="1"/>
    <col min="69" max="69" width="6.140625" style="1" bestFit="1" customWidth="1"/>
    <col min="70" max="70" width="3.5703125" style="1" bestFit="1" customWidth="1"/>
    <col min="71" max="80" width="9.140625" style="1"/>
    <col min="81" max="81" width="1.85546875" style="1" bestFit="1" customWidth="1"/>
    <col min="82" max="83" width="5.7109375" style="1" bestFit="1" customWidth="1"/>
    <col min="84" max="85" width="6.5703125" style="1" bestFit="1" customWidth="1"/>
    <col min="86" max="86" width="5.28515625" style="1" bestFit="1" customWidth="1"/>
    <col min="87" max="87" width="4.85546875" style="1" bestFit="1" customWidth="1"/>
    <col min="88" max="89" width="5.7109375" style="1" bestFit="1" customWidth="1"/>
    <col min="90" max="16384" width="9.140625" style="1"/>
  </cols>
  <sheetData>
    <row r="1" spans="1:89">
      <c r="C1" s="1" t="s">
        <v>2</v>
      </c>
      <c r="D1" s="1" t="s">
        <v>3</v>
      </c>
      <c r="G1" s="1" t="s">
        <v>8</v>
      </c>
      <c r="H1" s="1">
        <v>1.1000000000000001</v>
      </c>
      <c r="I1" s="1">
        <v>6.6</v>
      </c>
      <c r="U1" s="1" t="s">
        <v>0</v>
      </c>
      <c r="V1" s="1" t="s">
        <v>1</v>
      </c>
      <c r="AS1" s="1" t="s">
        <v>6</v>
      </c>
      <c r="AT1" s="1" t="s">
        <v>4</v>
      </c>
      <c r="AU1" s="1" t="s">
        <v>5</v>
      </c>
      <c r="AX1" s="1" t="s">
        <v>6</v>
      </c>
      <c r="AY1" s="1" t="s">
        <v>4</v>
      </c>
      <c r="AZ1" s="1" t="s">
        <v>5</v>
      </c>
      <c r="BC1" s="1" t="s">
        <v>6</v>
      </c>
      <c r="BD1" s="1" t="s">
        <v>4</v>
      </c>
      <c r="BE1" s="1" t="s">
        <v>5</v>
      </c>
      <c r="BH1" s="1" t="s">
        <v>6</v>
      </c>
      <c r="BI1" s="1" t="s">
        <v>4</v>
      </c>
      <c r="BJ1" s="1" t="s">
        <v>5</v>
      </c>
      <c r="BK1" s="1" t="s">
        <v>7</v>
      </c>
      <c r="BN1" s="1" t="s">
        <v>6</v>
      </c>
      <c r="BO1" s="1" t="s">
        <v>4</v>
      </c>
      <c r="BP1" s="1" t="s">
        <v>5</v>
      </c>
      <c r="BQ1" s="1" t="s">
        <v>7</v>
      </c>
      <c r="BT1" s="1" t="s">
        <v>6</v>
      </c>
      <c r="BU1" s="1" t="s">
        <v>4</v>
      </c>
      <c r="BV1" s="1" t="s">
        <v>5</v>
      </c>
      <c r="BW1" s="1" t="s">
        <v>7</v>
      </c>
    </row>
    <row r="2" spans="1:89">
      <c r="G2" s="1" t="s">
        <v>3</v>
      </c>
      <c r="H2" s="3">
        <f>1-H3</f>
        <v>4.7619047619047672E-2</v>
      </c>
      <c r="I2" s="3">
        <f>1-I3</f>
        <v>0.73684210526315796</v>
      </c>
      <c r="AS2" s="1">
        <v>12</v>
      </c>
      <c r="AT2" s="1">
        <v>12</v>
      </c>
      <c r="AU2" s="1">
        <v>12</v>
      </c>
      <c r="AX2" s="1">
        <v>60</v>
      </c>
      <c r="AY2" s="1">
        <v>60</v>
      </c>
      <c r="AZ2" s="1">
        <v>60</v>
      </c>
      <c r="BC2" s="1">
        <v>120</v>
      </c>
      <c r="BD2" s="1">
        <v>120</v>
      </c>
      <c r="BE2" s="1">
        <v>120</v>
      </c>
      <c r="BH2" s="1">
        <v>12</v>
      </c>
      <c r="BI2" s="1">
        <v>12</v>
      </c>
      <c r="BJ2" s="1">
        <v>12</v>
      </c>
      <c r="BK2" s="1" t="s">
        <v>5</v>
      </c>
      <c r="BN2" s="1">
        <v>60</v>
      </c>
      <c r="BO2" s="1">
        <v>60</v>
      </c>
      <c r="BP2" s="1">
        <v>60</v>
      </c>
      <c r="BQ2" s="1" t="s">
        <v>5</v>
      </c>
      <c r="BT2" s="1">
        <v>120</v>
      </c>
      <c r="BU2" s="1">
        <v>120</v>
      </c>
      <c r="BV2" s="1">
        <v>120</v>
      </c>
      <c r="BW2" s="1" t="s">
        <v>5</v>
      </c>
    </row>
    <row r="3" spans="1:89">
      <c r="G3" s="1" t="s">
        <v>9</v>
      </c>
      <c r="H3" s="3">
        <f>2/(H1+1)</f>
        <v>0.95238095238095233</v>
      </c>
      <c r="I3" s="3">
        <f>2/(I1+1)</f>
        <v>0.26315789473684209</v>
      </c>
    </row>
    <row r="4" spans="1:89">
      <c r="H4" s="3"/>
      <c r="I4" s="3"/>
      <c r="AL4" s="2" t="s">
        <v>6</v>
      </c>
      <c r="AM4" s="2" t="s">
        <v>4</v>
      </c>
      <c r="AN4" s="2" t="s">
        <v>5</v>
      </c>
      <c r="AS4" s="7">
        <f t="shared" ref="AS4:BE4" si="0">AVERAGE(AS23:AS715)</f>
        <v>15.704844226549808</v>
      </c>
      <c r="AT4" s="7">
        <f t="shared" si="0"/>
        <v>10.38087261004725</v>
      </c>
      <c r="AU4" s="7">
        <f t="shared" si="0"/>
        <v>11.780358939383962</v>
      </c>
      <c r="AV4" s="7"/>
      <c r="AW4" s="7"/>
      <c r="AX4" s="7">
        <f t="shared" si="0"/>
        <v>90.360662179938871</v>
      </c>
      <c r="AY4" s="7">
        <f t="shared" si="0"/>
        <v>54.451085786287692</v>
      </c>
      <c r="AZ4" s="7">
        <f t="shared" si="0"/>
        <v>79.926131436233305</v>
      </c>
      <c r="BA4" s="7"/>
      <c r="BB4" s="7"/>
      <c r="BC4" s="7">
        <f t="shared" si="0"/>
        <v>213.38991509118654</v>
      </c>
      <c r="BD4" s="7">
        <f t="shared" si="0"/>
        <v>124.39043622685976</v>
      </c>
      <c r="BE4" s="7">
        <f t="shared" si="0"/>
        <v>191.48160151413191</v>
      </c>
      <c r="BF4" s="7"/>
      <c r="BH4" s="1">
        <f>(BH565)</f>
        <v>450</v>
      </c>
      <c r="BI4" s="1">
        <f>(BI565)</f>
        <v>355</v>
      </c>
      <c r="BJ4" s="1">
        <f>(BJ565)</f>
        <v>431</v>
      </c>
      <c r="BK4" s="1">
        <f>(BK565)</f>
        <v>281</v>
      </c>
      <c r="BL4" s="1">
        <f>(BL565)</f>
        <v>543</v>
      </c>
      <c r="BN4" s="1">
        <f>(BN565)</f>
        <v>494</v>
      </c>
      <c r="BO4" s="1">
        <f>(BO565)</f>
        <v>416</v>
      </c>
      <c r="BP4" s="1">
        <f>(BP565)</f>
        <v>441</v>
      </c>
      <c r="BQ4" s="1">
        <f>(BQ565)</f>
        <v>234</v>
      </c>
      <c r="BR4" s="1">
        <f>(BR565)</f>
        <v>494</v>
      </c>
      <c r="BT4" s="1">
        <f>(BT565)</f>
        <v>443</v>
      </c>
      <c r="BU4" s="1">
        <f>(BU565)</f>
        <v>403</v>
      </c>
      <c r="BV4" s="1">
        <f>(BV565)</f>
        <v>423</v>
      </c>
      <c r="BW4" s="1">
        <f>(BW565)</f>
        <v>254</v>
      </c>
      <c r="BX4" s="1">
        <f>(BX565)</f>
        <v>443</v>
      </c>
      <c r="CD4" s="15" t="s">
        <v>2</v>
      </c>
      <c r="CE4" s="15" t="s">
        <v>2</v>
      </c>
      <c r="CF4" s="15" t="s">
        <v>3</v>
      </c>
      <c r="CG4" s="15" t="s">
        <v>3</v>
      </c>
      <c r="CH4" s="15" t="s">
        <v>2</v>
      </c>
      <c r="CI4" s="15" t="s">
        <v>3</v>
      </c>
      <c r="CJ4" s="15" t="s">
        <v>2</v>
      </c>
      <c r="CK4" s="15" t="s">
        <v>3</v>
      </c>
    </row>
    <row r="5" spans="1:89">
      <c r="H5" s="3"/>
      <c r="I5" s="3"/>
      <c r="AK5" s="12">
        <v>1972</v>
      </c>
      <c r="AL5" s="13">
        <v>42.429729405665029</v>
      </c>
      <c r="AM5" s="13">
        <v>42.429729405665029</v>
      </c>
      <c r="AN5" s="13">
        <v>18.995109349657959</v>
      </c>
      <c r="AO5" s="13">
        <f>AL5-AN5</f>
        <v>23.43462005600707</v>
      </c>
      <c r="AS5" s="7">
        <f t="shared" ref="AS5:BE5" si="1">MEDIAN(AS23:AS715)</f>
        <v>14.859558374380534</v>
      </c>
      <c r="AT5" s="7">
        <f t="shared" si="1"/>
        <v>7.9041093746966773</v>
      </c>
      <c r="AU5" s="7">
        <f t="shared" si="1"/>
        <v>13.670010955867484</v>
      </c>
      <c r="AV5" s="7"/>
      <c r="AW5" s="7"/>
      <c r="AX5" s="7">
        <f t="shared" si="1"/>
        <v>79.960606135538001</v>
      </c>
      <c r="AY5" s="7">
        <f t="shared" si="1"/>
        <v>46.140106377188857</v>
      </c>
      <c r="AZ5" s="7">
        <f t="shared" si="1"/>
        <v>87.197033450811247</v>
      </c>
      <c r="BA5" s="7"/>
      <c r="BB5" s="7"/>
      <c r="BC5" s="7">
        <f t="shared" si="1"/>
        <v>195.03095015039324</v>
      </c>
      <c r="BD5" s="7">
        <f t="shared" si="1"/>
        <v>118.66696957783249</v>
      </c>
      <c r="BE5" s="7">
        <f t="shared" si="1"/>
        <v>189.48537259241229</v>
      </c>
      <c r="BF5" s="7"/>
      <c r="BH5" s="8">
        <f>((BH4/BL4)*100)</f>
        <v>82.872928176795583</v>
      </c>
      <c r="BI5" s="8">
        <f>((BI4/BL4)*100)</f>
        <v>65.377532228360963</v>
      </c>
      <c r="BJ5" s="8">
        <f>((BJ4/BL4)*100)</f>
        <v>79.373848987108659</v>
      </c>
      <c r="BK5" s="8">
        <f>((BK4/BL4)*100)</f>
        <v>51.749539594843462</v>
      </c>
      <c r="BN5" s="8">
        <f>((BN4/BR4)*100)</f>
        <v>100</v>
      </c>
      <c r="BO5" s="8">
        <f>((BO4/BR4)*100)</f>
        <v>84.210526315789465</v>
      </c>
      <c r="BP5" s="8">
        <f>((BP4/BR4)*100)</f>
        <v>89.271255060728748</v>
      </c>
      <c r="BQ5" s="8">
        <f>((BQ4/BR4)*100)</f>
        <v>47.368421052631575</v>
      </c>
      <c r="BT5" s="8">
        <f>((BT4/BX4)*100)</f>
        <v>100</v>
      </c>
      <c r="BU5" s="8">
        <f>((BU4/BX4)*100)</f>
        <v>90.970654627539503</v>
      </c>
      <c r="BV5" s="8">
        <f>((BV4/BX4)*100)</f>
        <v>95.485327313769758</v>
      </c>
      <c r="BW5" s="8">
        <f>((BW4/BX4)*100)</f>
        <v>57.336343115124158</v>
      </c>
      <c r="CA5" s="14">
        <v>26298</v>
      </c>
      <c r="CB5" s="14">
        <v>27302</v>
      </c>
      <c r="CC5" s="1" t="s">
        <v>10</v>
      </c>
      <c r="CD5" s="2">
        <f>E11</f>
        <v>1000</v>
      </c>
      <c r="CE5" s="2">
        <f>E44</f>
        <v>3410.6705372216375</v>
      </c>
      <c r="CF5" s="2">
        <f>F11</f>
        <v>1000</v>
      </c>
      <c r="CG5" s="2">
        <f>F44</f>
        <v>683.03264193530401</v>
      </c>
      <c r="CH5" s="7">
        <f>((CE5/CD5)-1)*100</f>
        <v>241.06705372216373</v>
      </c>
      <c r="CI5" s="7">
        <f>((CG5/CF5)-1)*100</f>
        <v>-31.696735806469601</v>
      </c>
      <c r="CJ5" s="7"/>
      <c r="CK5" s="7"/>
    </row>
    <row r="6" spans="1:89">
      <c r="H6" s="3"/>
      <c r="I6" s="3"/>
      <c r="AK6" s="12">
        <v>1973</v>
      </c>
      <c r="AL6" s="13">
        <v>74.956188419643112</v>
      </c>
      <c r="AM6" s="13">
        <v>74.956188419643112</v>
      </c>
      <c r="AN6" s="13">
        <v>-14.656910887940144</v>
      </c>
      <c r="AO6" s="13">
        <f t="shared" ref="AO6:AO51" si="2">AL6-AN6</f>
        <v>89.613099307583255</v>
      </c>
      <c r="AS6" s="8">
        <f t="shared" ref="AS6:BE6" si="3">STDEV(AS23:AS715)</f>
        <v>19.245707584275699</v>
      </c>
      <c r="AT6" s="8">
        <f t="shared" si="3"/>
        <v>24.40302428963583</v>
      </c>
      <c r="AU6" s="8">
        <f t="shared" si="3"/>
        <v>16.927670293613989</v>
      </c>
      <c r="AV6" s="8"/>
      <c r="AW6" s="8"/>
      <c r="AX6" s="8">
        <f t="shared" si="3"/>
        <v>45.780697696344703</v>
      </c>
      <c r="AY6" s="8">
        <f t="shared" si="3"/>
        <v>60.42598008397097</v>
      </c>
      <c r="AZ6" s="8">
        <f t="shared" si="3"/>
        <v>61.240517273741652</v>
      </c>
      <c r="BA6" s="8"/>
      <c r="BB6" s="8"/>
      <c r="BC6" s="8">
        <f t="shared" si="3"/>
        <v>84.313443209054711</v>
      </c>
      <c r="BD6" s="8">
        <f t="shared" si="3"/>
        <v>97.7741826553941</v>
      </c>
      <c r="BE6" s="8">
        <f t="shared" si="3"/>
        <v>122.3850842410761</v>
      </c>
      <c r="BF6" s="8"/>
      <c r="BH6" s="8">
        <f>100-BH5</f>
        <v>17.127071823204417</v>
      </c>
      <c r="BI6" s="8">
        <f>100-BI5</f>
        <v>34.622467771639037</v>
      </c>
      <c r="BJ6" s="8">
        <f>100-BJ5</f>
        <v>20.626151012891341</v>
      </c>
      <c r="BK6" s="8">
        <f>100-BK5</f>
        <v>48.250460405156538</v>
      </c>
      <c r="BN6" s="8">
        <f>100-BN5</f>
        <v>0</v>
      </c>
      <c r="BO6" s="8">
        <f>100-BO5</f>
        <v>15.789473684210535</v>
      </c>
      <c r="BP6" s="8">
        <f>100-BP5</f>
        <v>10.728744939271252</v>
      </c>
      <c r="BQ6" s="8">
        <f>100-BQ5</f>
        <v>52.631578947368425</v>
      </c>
      <c r="BT6" s="8">
        <f>100-BT5</f>
        <v>0</v>
      </c>
      <c r="BU6" s="8">
        <f>100-BU5</f>
        <v>9.0293453724604973</v>
      </c>
      <c r="BV6" s="8">
        <f>100-BV5</f>
        <v>4.5146726862302415</v>
      </c>
      <c r="BW6" s="8">
        <f>100-BW5</f>
        <v>42.663656884875842</v>
      </c>
      <c r="CA6" s="14">
        <f>CB5</f>
        <v>27302</v>
      </c>
      <c r="CB6" s="14">
        <v>28033</v>
      </c>
      <c r="CC6" s="1" t="s">
        <v>11</v>
      </c>
      <c r="CD6" s="2">
        <f>CE5</f>
        <v>3410.6705372216375</v>
      </c>
      <c r="CE6" s="2">
        <f>E68</f>
        <v>2409.0916859814938</v>
      </c>
      <c r="CF6" s="2">
        <f>CG5</f>
        <v>683.03264193530401</v>
      </c>
      <c r="CG6" s="2">
        <f>F68</f>
        <v>1230.7677537437453</v>
      </c>
      <c r="CH6" s="7"/>
      <c r="CI6" s="7"/>
      <c r="CJ6" s="7">
        <f>((CE6/CD6)-1)*100</f>
        <v>-29.366039325980708</v>
      </c>
      <c r="CK6" s="7">
        <f>((CG6/CF6)-1)*100</f>
        <v>80.191645051763444</v>
      </c>
    </row>
    <row r="7" spans="1:89">
      <c r="H7" s="3"/>
      <c r="I7" s="3"/>
      <c r="AK7" s="12">
        <v>1974</v>
      </c>
      <c r="AL7" s="13">
        <v>39.51384555687536</v>
      </c>
      <c r="AM7" s="13">
        <v>39.51384555687536</v>
      </c>
      <c r="AN7" s="13">
        <v>-26.438933976863822</v>
      </c>
      <c r="AO7" s="13">
        <f t="shared" si="2"/>
        <v>65.952779533739175</v>
      </c>
      <c r="AS7" s="9">
        <f t="shared" ref="AS7:BE7" si="4">AS4/AS6</f>
        <v>0.8160180215655527</v>
      </c>
      <c r="AT7" s="9">
        <f t="shared" si="4"/>
        <v>0.42539287290125322</v>
      </c>
      <c r="AU7" s="9">
        <f t="shared" si="4"/>
        <v>0.69592322718077371</v>
      </c>
      <c r="AV7" s="9"/>
      <c r="AW7" s="9"/>
      <c r="AX7" s="9">
        <f t="shared" si="4"/>
        <v>1.973772063922774</v>
      </c>
      <c r="AY7" s="9">
        <f t="shared" si="4"/>
        <v>0.90112044042346906</v>
      </c>
      <c r="AZ7" s="9">
        <f t="shared" si="4"/>
        <v>1.3051184900834201</v>
      </c>
      <c r="BA7" s="9"/>
      <c r="BB7" s="9"/>
      <c r="BC7" s="9">
        <f t="shared" si="4"/>
        <v>2.5309121175621714</v>
      </c>
      <c r="BD7" s="9">
        <f t="shared" si="4"/>
        <v>1.272221693381727</v>
      </c>
      <c r="BE7" s="9">
        <f t="shared" si="4"/>
        <v>1.5645828305101983</v>
      </c>
      <c r="BF7" s="9"/>
      <c r="CA7" s="14">
        <f t="shared" ref="CA7:CA29" si="5">CB6</f>
        <v>28033</v>
      </c>
      <c r="CB7" s="14">
        <v>29189</v>
      </c>
      <c r="CC7" s="1" t="s">
        <v>10</v>
      </c>
      <c r="CD7" s="2">
        <f t="shared" ref="CD7:CD17" si="6">CE6</f>
        <v>2409.0916859814938</v>
      </c>
      <c r="CE7" s="2">
        <f>E106</f>
        <v>4847.4019077723606</v>
      </c>
      <c r="CF7" s="2">
        <f t="shared" ref="CF7:CF17" si="7">CG6</f>
        <v>1230.7677537437453</v>
      </c>
      <c r="CG7" s="2">
        <f>F106</f>
        <v>1459.7307436414703</v>
      </c>
      <c r="CH7" s="7">
        <f>((CE7/CD7)-1)*100</f>
        <v>101.21284449153163</v>
      </c>
      <c r="CI7" s="7">
        <f>((CG7/CF7)-1)*100</f>
        <v>18.603265254656385</v>
      </c>
      <c r="CJ7" s="7"/>
      <c r="CK7" s="7"/>
    </row>
    <row r="8" spans="1:89">
      <c r="AK8" s="12">
        <v>1975</v>
      </c>
      <c r="AL8" s="13">
        <v>-7.4457475897410923</v>
      </c>
      <c r="AM8" s="13">
        <v>-17.222160258913245</v>
      </c>
      <c r="AN8" s="13">
        <v>37.226062016438455</v>
      </c>
      <c r="AO8" s="13">
        <f t="shared" si="2"/>
        <v>-44.671809606179551</v>
      </c>
      <c r="AS8" s="9">
        <f t="shared" ref="AS8:BE8" si="8">(((AS4*AS5)/AS6)*AS7)</f>
        <v>9.8947631431262604</v>
      </c>
      <c r="AT8" s="9">
        <f t="shared" si="8"/>
        <v>1.430320489621467</v>
      </c>
      <c r="AU8" s="9">
        <f t="shared" si="8"/>
        <v>6.6205112242597757</v>
      </c>
      <c r="AV8" s="9"/>
      <c r="AW8" s="9"/>
      <c r="AX8" s="9">
        <f t="shared" si="8"/>
        <v>311.50862314772331</v>
      </c>
      <c r="AY8" s="9">
        <f t="shared" si="8"/>
        <v>37.466599121791511</v>
      </c>
      <c r="AZ8" s="9">
        <f t="shared" si="8"/>
        <v>148.52569559443879</v>
      </c>
      <c r="BA8" s="9"/>
      <c r="BB8" s="9"/>
      <c r="BC8" s="9">
        <f t="shared" si="8"/>
        <v>1249.2739003185823</v>
      </c>
      <c r="BD8" s="9">
        <f t="shared" si="8"/>
        <v>192.06819068011973</v>
      </c>
      <c r="BE8" s="9">
        <f t="shared" si="8"/>
        <v>463.84492593812803</v>
      </c>
      <c r="BF8" s="9"/>
      <c r="CA8" s="14">
        <f t="shared" si="5"/>
        <v>29189</v>
      </c>
      <c r="CB8" s="14">
        <v>31563</v>
      </c>
      <c r="CC8" s="1" t="s">
        <v>11</v>
      </c>
      <c r="CD8" s="2">
        <f t="shared" si="6"/>
        <v>4847.4019077723606</v>
      </c>
      <c r="CE8" s="2">
        <f>E184</f>
        <v>5408.0297030136162</v>
      </c>
      <c r="CF8" s="2">
        <f t="shared" si="7"/>
        <v>1459.7307436414703</v>
      </c>
      <c r="CG8" s="2">
        <f>F184</f>
        <v>4654.0678313355611</v>
      </c>
      <c r="CH8" s="7"/>
      <c r="CI8" s="7"/>
      <c r="CJ8" s="7">
        <f>((CE8/CD8)-1)*100</f>
        <v>11.565531513744309</v>
      </c>
      <c r="CK8" s="7">
        <f>((CG8/CF8)-1)*100</f>
        <v>218.83056869278786</v>
      </c>
    </row>
    <row r="9" spans="1:89">
      <c r="AK9" s="12">
        <v>1976</v>
      </c>
      <c r="AL9" s="13">
        <v>23.927859118499196</v>
      </c>
      <c r="AM9" s="13">
        <v>-11.92360777348236</v>
      </c>
      <c r="AN9" s="13">
        <v>23.927859118499196</v>
      </c>
      <c r="AO9" s="13">
        <f t="shared" si="2"/>
        <v>0</v>
      </c>
      <c r="AS9" s="7">
        <f t="shared" ref="AS9:BE9" si="9">MIN(AS25:AS715)</f>
        <v>-39.096173566809398</v>
      </c>
      <c r="AT9" s="7">
        <f t="shared" si="9"/>
        <v>-49.209867925562648</v>
      </c>
      <c r="AU9" s="7">
        <f t="shared" si="9"/>
        <v>-43.243552858359223</v>
      </c>
      <c r="AV9" s="7"/>
      <c r="AW9" s="7"/>
      <c r="AX9" s="7">
        <f t="shared" si="9"/>
        <v>7.9491033869622862</v>
      </c>
      <c r="AY9" s="7">
        <f t="shared" si="9"/>
        <v>-55.458384818614313</v>
      </c>
      <c r="AZ9" s="7">
        <f t="shared" si="9"/>
        <v>-28.262033940115639</v>
      </c>
      <c r="BA9" s="7"/>
      <c r="BB9" s="7"/>
      <c r="BC9" s="7">
        <f t="shared" si="9"/>
        <v>59.328492560296155</v>
      </c>
      <c r="BD9" s="7">
        <f t="shared" si="9"/>
        <v>-63.821337231962808</v>
      </c>
      <c r="BE9" s="7">
        <f t="shared" si="9"/>
        <v>-36.824212271844857</v>
      </c>
      <c r="BF9" s="7"/>
      <c r="CA9" s="14">
        <f t="shared" si="5"/>
        <v>31563</v>
      </c>
      <c r="CB9" s="14">
        <v>33146</v>
      </c>
      <c r="CC9" s="1" t="s">
        <v>10</v>
      </c>
      <c r="CD9" s="2">
        <f t="shared" si="6"/>
        <v>5408.0297030136162</v>
      </c>
      <c r="CE9" s="2">
        <f>E236</f>
        <v>20359.357385531563</v>
      </c>
      <c r="CF9" s="2">
        <f t="shared" si="7"/>
        <v>4654.0678313355611</v>
      </c>
      <c r="CG9" s="2">
        <f>F236</f>
        <v>6679.9703854177815</v>
      </c>
      <c r="CH9" s="7">
        <f>((CE9/CD9)-1)*100</f>
        <v>276.46533957064514</v>
      </c>
      <c r="CI9" s="7">
        <f>((CG9/CF9)-1)*100</f>
        <v>43.529716959472296</v>
      </c>
      <c r="CJ9" s="7"/>
      <c r="CK9" s="7"/>
    </row>
    <row r="10" spans="1:89">
      <c r="AK10" s="12">
        <v>1977</v>
      </c>
      <c r="AL10" s="13">
        <v>-1.589904273433318</v>
      </c>
      <c r="AM10" s="13">
        <v>10.370072685300858</v>
      </c>
      <c r="AN10" s="13">
        <v>-7.1568589664717575</v>
      </c>
      <c r="AO10" s="13">
        <f t="shared" si="2"/>
        <v>5.5669546930384399</v>
      </c>
      <c r="CA10" s="14">
        <f t="shared" si="5"/>
        <v>33146</v>
      </c>
      <c r="CB10" s="14">
        <v>36219</v>
      </c>
      <c r="CC10" s="1" t="s">
        <v>11</v>
      </c>
      <c r="CD10" s="2">
        <f t="shared" si="6"/>
        <v>20359.357385531563</v>
      </c>
      <c r="CE10" s="2">
        <f>E337</f>
        <v>13513.855610809091</v>
      </c>
      <c r="CF10" s="2">
        <f t="shared" si="7"/>
        <v>6679.9703854177815</v>
      </c>
      <c r="CG10" s="2">
        <f>F337</f>
        <v>33376.617005099375</v>
      </c>
      <c r="CH10" s="7"/>
      <c r="CI10" s="7"/>
      <c r="CJ10" s="7">
        <f>((CE10/CD10)-1)*100</f>
        <v>-33.623368582287618</v>
      </c>
      <c r="CK10" s="7">
        <f>((CG10/CF10)-1)*100</f>
        <v>399.65217028446335</v>
      </c>
    </row>
    <row r="11" spans="1:89">
      <c r="E11" s="2">
        <v>1000</v>
      </c>
      <c r="F11" s="2">
        <v>1000</v>
      </c>
      <c r="G11" s="5">
        <f>E11/F11</f>
        <v>1</v>
      </c>
      <c r="H11" s="4">
        <f>G11</f>
        <v>1</v>
      </c>
      <c r="I11" s="4">
        <f>G11</f>
        <v>1</v>
      </c>
      <c r="J11" s="10">
        <v>0.01</v>
      </c>
      <c r="K11" s="4"/>
      <c r="L11" s="11">
        <v>1000</v>
      </c>
      <c r="M11" s="1">
        <f>SUM(N11:O11)</f>
        <v>1000</v>
      </c>
      <c r="N11" s="1">
        <v>500</v>
      </c>
      <c r="O11" s="1">
        <v>500</v>
      </c>
      <c r="P11" s="2">
        <v>1000</v>
      </c>
      <c r="Q11" s="2">
        <v>1000</v>
      </c>
      <c r="X11" s="6">
        <v>26330</v>
      </c>
      <c r="Y11" s="2" t="str">
        <f>IF(J10&gt;0,"DBC","      SPY")</f>
        <v xml:space="preserve">      SPY</v>
      </c>
      <c r="Z11" s="11">
        <v>1000</v>
      </c>
      <c r="AA11" s="16">
        <f>SUM(AB11:AC11)</f>
        <v>1000</v>
      </c>
      <c r="AB11" s="16">
        <v>500</v>
      </c>
      <c r="AC11" s="16">
        <v>500</v>
      </c>
      <c r="AD11" s="2">
        <v>1000</v>
      </c>
      <c r="AE11" s="2">
        <v>1000</v>
      </c>
      <c r="AK11" s="12">
        <v>1978</v>
      </c>
      <c r="AL11" s="13">
        <v>24.540599678020602</v>
      </c>
      <c r="AM11" s="13">
        <v>31.606361591027298</v>
      </c>
      <c r="AN11" s="13">
        <v>6.5722136988106028</v>
      </c>
      <c r="AO11" s="13">
        <f t="shared" si="2"/>
        <v>17.968385979209998</v>
      </c>
      <c r="CA11" s="14">
        <f t="shared" si="5"/>
        <v>36219</v>
      </c>
      <c r="CB11" s="14">
        <v>39629</v>
      </c>
      <c r="CC11" s="1" t="s">
        <v>10</v>
      </c>
      <c r="CD11" s="2">
        <f t="shared" si="6"/>
        <v>13513.855610809091</v>
      </c>
      <c r="CE11" s="2">
        <f>E449</f>
        <v>75775.243991485622</v>
      </c>
      <c r="CF11" s="2">
        <f t="shared" si="7"/>
        <v>33376.617005099375</v>
      </c>
      <c r="CG11" s="2">
        <f>F449</f>
        <v>40222.100351205852</v>
      </c>
      <c r="CH11" s="7">
        <f>((CE11/CD11)-1)*100</f>
        <v>460.72261073202975</v>
      </c>
      <c r="CI11" s="7">
        <f>((CG11/CF11)-1)*100</f>
        <v>20.509817831629263</v>
      </c>
      <c r="CJ11" s="7"/>
      <c r="CK11" s="7"/>
    </row>
    <row r="12" spans="1:89">
      <c r="A12" s="1">
        <v>1972</v>
      </c>
      <c r="B12" s="1">
        <v>1</v>
      </c>
      <c r="C12" s="4">
        <v>3.8677000000000001</v>
      </c>
      <c r="D12" s="4">
        <v>2.0569999999999999</v>
      </c>
      <c r="E12" s="2">
        <f>E11*(1+(C12/100))</f>
        <v>1038.6770000000001</v>
      </c>
      <c r="F12" s="2">
        <f>F11*(1+(D12/100))</f>
        <v>1020.5699999999999</v>
      </c>
      <c r="G12" s="5">
        <f>E12/F12</f>
        <v>1.017742046111487</v>
      </c>
      <c r="H12" s="4">
        <f>(H11*H$2)+($G12*H$3)</f>
        <v>1.0168971867728449</v>
      </c>
      <c r="I12" s="4">
        <f>(I11*I$2)+($G12*I$3)</f>
        <v>1.0046689595030229</v>
      </c>
      <c r="J12" s="10">
        <v>0.01</v>
      </c>
      <c r="K12" s="2" t="str">
        <f>IF(J11&gt;0,"GSCI","      SPX")</f>
        <v>GSCI</v>
      </c>
      <c r="L12" s="11">
        <f>IF(J11&gt;0,L11*(1+(C12/100)),L11*(1+(D12/100)))</f>
        <v>1038.6770000000001</v>
      </c>
      <c r="M12" s="2">
        <f>SUM(N12:O12)</f>
        <v>1029.6235000000001</v>
      </c>
      <c r="N12" s="2">
        <f>IF($B12=1,($M11/2)*(1+(C12/100)),N11*(1+(C12/100)))</f>
        <v>519.33850000000007</v>
      </c>
      <c r="O12" s="2">
        <f>IF($B12=1,($M11/2)*(1+(D12/100)),O11*(1+(D12/100)))</f>
        <v>510.28499999999997</v>
      </c>
      <c r="P12" s="2">
        <f>E12</f>
        <v>1038.6770000000001</v>
      </c>
      <c r="Q12" s="2">
        <f>F12</f>
        <v>1020.5699999999999</v>
      </c>
      <c r="U12" s="5">
        <f>C12</f>
        <v>3.8677000000000001</v>
      </c>
      <c r="V12" s="5">
        <f>D12</f>
        <v>2.0569999999999999</v>
      </c>
      <c r="X12" s="6">
        <v>26359</v>
      </c>
      <c r="Y12" s="2" t="str">
        <f t="shared" ref="Y12" si="10">IF(J11&gt;0,"DBC","      SPY")</f>
        <v>DBC</v>
      </c>
      <c r="Z12" s="11">
        <f>IF(J11&gt;0,Z11*(1+(U12/100)),Z11*(1+(V12/100)))</f>
        <v>1038.6770000000001</v>
      </c>
      <c r="AA12" s="16">
        <f>SUM(AB12:AC12)</f>
        <v>1029.6235000000001</v>
      </c>
      <c r="AB12" s="16">
        <f>IF($B12=1,($AA11/2)*(1+(U12/100)),AB11*(1+(U12/100)))</f>
        <v>519.33850000000007</v>
      </c>
      <c r="AC12" s="16">
        <f>IF($B12=1,($AA11/2)*(1+(V12/100)),AC11*(1+(V12/100)))</f>
        <v>510.28499999999997</v>
      </c>
      <c r="AD12" s="2">
        <f t="shared" ref="AD12:AD75" si="11">AD11*(1+(U12/100))</f>
        <v>1038.6770000000001</v>
      </c>
      <c r="AE12" s="2">
        <f t="shared" ref="AE12:AE75" si="12">AE11*(1+(V12/100))</f>
        <v>1020.5699999999999</v>
      </c>
      <c r="AK12" s="12">
        <v>1979</v>
      </c>
      <c r="AL12" s="13">
        <v>34.219394490978395</v>
      </c>
      <c r="AM12" s="13">
        <v>33.811622288389628</v>
      </c>
      <c r="AN12" s="13">
        <v>18.60834863866252</v>
      </c>
      <c r="AO12" s="13">
        <f t="shared" si="2"/>
        <v>15.611045852315875</v>
      </c>
      <c r="CA12" s="14">
        <f t="shared" si="5"/>
        <v>39629</v>
      </c>
      <c r="CB12" s="14">
        <v>42916</v>
      </c>
      <c r="CC12" s="1" t="s">
        <v>11</v>
      </c>
      <c r="CD12" s="2">
        <f t="shared" si="6"/>
        <v>75775.243991485622</v>
      </c>
      <c r="CE12" s="2">
        <f>E557</f>
        <v>15569.903697721304</v>
      </c>
      <c r="CF12" s="2">
        <f t="shared" si="7"/>
        <v>40222.100351205852</v>
      </c>
      <c r="CG12" s="2">
        <f>F557</f>
        <v>92628.139257637959</v>
      </c>
      <c r="CH12" s="7"/>
      <c r="CI12" s="7"/>
      <c r="CJ12" s="7">
        <f>((CE12/CD12)-1)*100</f>
        <v>-79.452519216604841</v>
      </c>
      <c r="CK12" s="7">
        <f>((CG12/CF12)-1)*100</f>
        <v>130.29165172589248</v>
      </c>
    </row>
    <row r="13" spans="1:89">
      <c r="A13" s="1">
        <v>1972</v>
      </c>
      <c r="B13" s="1">
        <v>2</v>
      </c>
      <c r="C13" s="4">
        <v>-0.27629999999999999</v>
      </c>
      <c r="D13" s="4">
        <v>2.7707999999999999</v>
      </c>
      <c r="E13" s="2">
        <f t="shared" ref="E13:E76" si="13">E12*(1+(C13/100))</f>
        <v>1035.8071354490003</v>
      </c>
      <c r="F13" s="2">
        <f t="shared" ref="F13:F76" si="14">F12*(1+(D13/100))</f>
        <v>1048.84795356</v>
      </c>
      <c r="G13" s="5">
        <f t="shared" ref="G13:G76" si="15">E13/F13</f>
        <v>0.98756653138642592</v>
      </c>
      <c r="H13" s="4">
        <f t="shared" ref="H13:H76" si="16">(H12*H$2)+($G13*H$3)</f>
        <v>0.98896322926196967</v>
      </c>
      <c r="I13" s="4">
        <f t="shared" ref="I13:I76" si="17">(I12*I$2)+($G13*I$3)</f>
        <v>1.0001683205249712</v>
      </c>
      <c r="J13" s="10">
        <v>0.01</v>
      </c>
      <c r="K13" s="2" t="str">
        <f>IF(J12&gt;0,"GSCI","      SPX")</f>
        <v>GSCI</v>
      </c>
      <c r="L13" s="11">
        <f>IF(J12&gt;0,L12*(1+(C13/100)),L12*(1+(D13/100)))</f>
        <v>1035.8071354490003</v>
      </c>
      <c r="M13" s="2">
        <f t="shared" ref="M13:M76" si="18">SUM(N13:O13)</f>
        <v>1042.3275445045001</v>
      </c>
      <c r="N13" s="2">
        <f t="shared" ref="N13:N76" si="19">IF($B13=1,($M12/2)*(1+(C13/100)),N12*(1+(C13/100)))</f>
        <v>517.90356772450014</v>
      </c>
      <c r="O13" s="2">
        <f t="shared" ref="O13:O76" si="20">IF($B13=1,($M12/2)*(1+(D13/100)),O12*(1+(D13/100)))</f>
        <v>524.42397677999998</v>
      </c>
      <c r="P13" s="2">
        <f>E13</f>
        <v>1035.8071354490003</v>
      </c>
      <c r="Q13" s="2">
        <f>F13</f>
        <v>1048.84795356</v>
      </c>
      <c r="U13" s="5">
        <f t="shared" ref="U13:U76" si="21">C13</f>
        <v>-0.27629999999999999</v>
      </c>
      <c r="V13" s="5">
        <f t="shared" ref="V13:V76" si="22">D13</f>
        <v>2.7707999999999999</v>
      </c>
      <c r="X13" s="6">
        <v>26359</v>
      </c>
      <c r="Y13" s="2" t="str">
        <f t="shared" ref="Y13" si="23">IF(J12&gt;0,"DBC","      SPY")</f>
        <v>DBC</v>
      </c>
      <c r="Z13" s="11">
        <f>IF(J12&gt;0,Z12*(1+(U13/100)),Z12*(1+(V13/100)))</f>
        <v>1035.8071354490003</v>
      </c>
      <c r="AA13" s="16">
        <f t="shared" ref="AA13:AA44" si="24">SUM(AB13:AC13)</f>
        <v>1042.3275445045001</v>
      </c>
      <c r="AB13" s="16">
        <f t="shared" ref="AB13:AB44" si="25">IF($B13=1,($AA12/2)*(1+(U13/100)),AB12*(1+(U13/100)))</f>
        <v>517.90356772450014</v>
      </c>
      <c r="AC13" s="16">
        <f t="shared" ref="AC13:AC44" si="26">IF($B13=1,($AA12/2)*(1+(V13/100)),AC12*(1+(V13/100)))</f>
        <v>524.42397677999998</v>
      </c>
      <c r="AD13" s="2">
        <f t="shared" si="11"/>
        <v>1035.8071354490003</v>
      </c>
      <c r="AE13" s="2">
        <f t="shared" si="12"/>
        <v>1048.84795356</v>
      </c>
      <c r="AK13" s="12">
        <v>1980</v>
      </c>
      <c r="AL13" s="13">
        <v>10.174978186899208</v>
      </c>
      <c r="AM13" s="13">
        <v>11.084174531302926</v>
      </c>
      <c r="AN13" s="13">
        <v>32.502751699769661</v>
      </c>
      <c r="AO13" s="13">
        <f t="shared" si="2"/>
        <v>-22.327773512870451</v>
      </c>
      <c r="CA13" s="14">
        <f t="shared" si="5"/>
        <v>42916</v>
      </c>
      <c r="CC13" s="1" t="s">
        <v>10</v>
      </c>
      <c r="CD13" s="2">
        <f t="shared" si="6"/>
        <v>15569.903697721304</v>
      </c>
      <c r="CE13" s="2">
        <f>E566</f>
        <v>18747.182229555794</v>
      </c>
      <c r="CF13" s="2">
        <f t="shared" si="7"/>
        <v>92628.139257637959</v>
      </c>
      <c r="CG13" s="2">
        <f>F566</f>
        <v>102429.94415860796</v>
      </c>
      <c r="CH13" s="7">
        <f>((CE13/CD13)-1)*100</f>
        <v>20.406539394970657</v>
      </c>
      <c r="CI13" s="7">
        <f>((CG13/CF13)-1)*100</f>
        <v>10.581886864538049</v>
      </c>
      <c r="CJ13" s="7"/>
      <c r="CK13" s="7"/>
    </row>
    <row r="14" spans="1:89">
      <c r="A14" s="1">
        <v>1972</v>
      </c>
      <c r="B14" s="1">
        <v>3</v>
      </c>
      <c r="C14" s="4">
        <v>1.3231999999999999</v>
      </c>
      <c r="D14" s="4">
        <v>0.82569999999999999</v>
      </c>
      <c r="E14" s="2">
        <f t="shared" si="13"/>
        <v>1049.5129354652613</v>
      </c>
      <c r="F14" s="2">
        <f t="shared" si="14"/>
        <v>1057.5082911125448</v>
      </c>
      <c r="G14" s="5">
        <f t="shared" si="15"/>
        <v>0.99243943927959932</v>
      </c>
      <c r="H14" s="4">
        <f t="shared" si="16"/>
        <v>0.992273905469236</v>
      </c>
      <c r="I14" s="4">
        <f t="shared" si="17"/>
        <v>0.99813440440776802</v>
      </c>
      <c r="J14" s="10">
        <v>0.01</v>
      </c>
      <c r="K14" s="2" t="str">
        <f t="shared" ref="K14:K77" si="27">IF(J13&gt;0,"GSCI","      SPX")</f>
        <v>GSCI</v>
      </c>
      <c r="L14" s="11">
        <f t="shared" ref="L14:L77" si="28">IF(J13&gt;0,L13*(1+(C14/100)),L13*(1+(D14/100)))</f>
        <v>1049.5129354652613</v>
      </c>
      <c r="M14" s="2">
        <f t="shared" si="18"/>
        <v>1053.5106132889032</v>
      </c>
      <c r="N14" s="2">
        <f t="shared" si="19"/>
        <v>524.75646773263065</v>
      </c>
      <c r="O14" s="2">
        <f t="shared" si="20"/>
        <v>528.75414555627242</v>
      </c>
      <c r="P14" s="2">
        <f t="shared" ref="P14:P77" si="29">E14</f>
        <v>1049.5129354652613</v>
      </c>
      <c r="Q14" s="2">
        <f t="shared" ref="Q14:Q77" si="30">F14</f>
        <v>1057.5082911125448</v>
      </c>
      <c r="U14" s="5">
        <f t="shared" si="21"/>
        <v>1.3231999999999999</v>
      </c>
      <c r="V14" s="5">
        <f t="shared" si="22"/>
        <v>0.82569999999999999</v>
      </c>
      <c r="X14" s="6">
        <v>26359</v>
      </c>
      <c r="Y14" s="2" t="str">
        <f t="shared" ref="Y14:Y77" si="31">IF(J13&gt;0,"DBC","      SPY")</f>
        <v>DBC</v>
      </c>
      <c r="Z14" s="11">
        <f>IF(J13&gt;0,Z13*(1+(U14/100)),Z13*(1+(V14/100)))</f>
        <v>1049.5129354652613</v>
      </c>
      <c r="AA14" s="16">
        <f t="shared" si="24"/>
        <v>1053.5106132889032</v>
      </c>
      <c r="AB14" s="16">
        <f t="shared" si="25"/>
        <v>524.75646773263065</v>
      </c>
      <c r="AC14" s="16">
        <f t="shared" si="26"/>
        <v>528.75414555627242</v>
      </c>
      <c r="AD14" s="2">
        <f t="shared" si="11"/>
        <v>1049.5129354652613</v>
      </c>
      <c r="AE14" s="2">
        <f t="shared" si="12"/>
        <v>1057.5082911125448</v>
      </c>
      <c r="AK14" s="12">
        <v>1981</v>
      </c>
      <c r="AL14" s="13">
        <v>-9.5191303136906278</v>
      </c>
      <c r="AM14" s="13">
        <v>-23.008829834897416</v>
      </c>
      <c r="AN14" s="13">
        <v>-4.922915494841595</v>
      </c>
      <c r="AO14" s="13">
        <f t="shared" si="2"/>
        <v>-4.5962148188490328</v>
      </c>
      <c r="CA14" s="14">
        <f t="shared" si="5"/>
        <v>0</v>
      </c>
      <c r="CC14" s="1" t="s">
        <v>11</v>
      </c>
      <c r="CD14" s="2">
        <f t="shared" si="6"/>
        <v>18747.182229555794</v>
      </c>
      <c r="CE14" s="2"/>
      <c r="CF14" s="2">
        <f t="shared" si="7"/>
        <v>102429.94415860796</v>
      </c>
      <c r="CG14" s="2"/>
      <c r="CH14" s="7"/>
      <c r="CI14" s="7"/>
      <c r="CJ14" s="7">
        <f>((CE14/CD14)-1)*100</f>
        <v>-100</v>
      </c>
      <c r="CK14" s="7">
        <f>((CG14/CF14)-1)*100</f>
        <v>-100</v>
      </c>
    </row>
    <row r="15" spans="1:89">
      <c r="A15" s="1">
        <v>1972</v>
      </c>
      <c r="B15" s="1">
        <v>4</v>
      </c>
      <c r="C15" s="4">
        <v>2.9262999999999999</v>
      </c>
      <c r="D15" s="4">
        <v>0.68100000000000005</v>
      </c>
      <c r="E15" s="2">
        <f t="shared" si="13"/>
        <v>1080.2248324957814</v>
      </c>
      <c r="F15" s="2">
        <f t="shared" si="14"/>
        <v>1064.7099225750212</v>
      </c>
      <c r="G15" s="5">
        <f t="shared" si="15"/>
        <v>1.0145719595467253</v>
      </c>
      <c r="H15" s="4">
        <f t="shared" si="16"/>
        <v>1.0135101474477972</v>
      </c>
      <c r="I15" s="4">
        <f t="shared" si="17"/>
        <v>1.0024600768127567</v>
      </c>
      <c r="J15" s="4">
        <f t="shared" ref="J15:J76" si="32">H15-I15</f>
        <v>1.1050070635040488E-2</v>
      </c>
      <c r="K15" s="2" t="str">
        <f t="shared" si="27"/>
        <v>GSCI</v>
      </c>
      <c r="L15" s="11">
        <f t="shared" si="28"/>
        <v>1080.2248324957814</v>
      </c>
      <c r="M15" s="2">
        <f t="shared" si="18"/>
        <v>1072.4673775354013</v>
      </c>
      <c r="N15" s="2">
        <f t="shared" si="19"/>
        <v>540.11241624789068</v>
      </c>
      <c r="O15" s="2">
        <f t="shared" si="20"/>
        <v>532.3549612875106</v>
      </c>
      <c r="P15" s="2">
        <f t="shared" si="29"/>
        <v>1080.2248324957814</v>
      </c>
      <c r="Q15" s="2">
        <f t="shared" si="30"/>
        <v>1064.7099225750212</v>
      </c>
      <c r="U15" s="5">
        <f t="shared" si="21"/>
        <v>2.9262999999999999</v>
      </c>
      <c r="V15" s="5">
        <f t="shared" si="22"/>
        <v>0.68100000000000005</v>
      </c>
      <c r="X15" s="6">
        <v>26390</v>
      </c>
      <c r="Y15" s="2" t="str">
        <f t="shared" si="31"/>
        <v>DBC</v>
      </c>
      <c r="Z15" s="11">
        <f t="shared" ref="Z15:Z78" si="33">IF(J14&gt;0,Z14*(1+(U15/100)),Z14*(1+(V15/100)))</f>
        <v>1080.2248324957814</v>
      </c>
      <c r="AA15" s="16">
        <f t="shared" si="24"/>
        <v>1072.4673775354013</v>
      </c>
      <c r="AB15" s="16">
        <f t="shared" si="25"/>
        <v>540.11241624789068</v>
      </c>
      <c r="AC15" s="16">
        <f t="shared" si="26"/>
        <v>532.3549612875106</v>
      </c>
      <c r="AD15" s="2">
        <f t="shared" si="11"/>
        <v>1080.2248324957814</v>
      </c>
      <c r="AE15" s="2">
        <f t="shared" si="12"/>
        <v>1064.7099225750212</v>
      </c>
      <c r="AK15" s="12">
        <v>1982</v>
      </c>
      <c r="AL15" s="13">
        <v>23.014599033416872</v>
      </c>
      <c r="AM15" s="13">
        <v>11.558534115681795</v>
      </c>
      <c r="AN15" s="13">
        <v>21.545122393883176</v>
      </c>
      <c r="AO15" s="13">
        <f t="shared" si="2"/>
        <v>1.4694766395336956</v>
      </c>
      <c r="CA15" s="14">
        <f t="shared" si="5"/>
        <v>0</v>
      </c>
      <c r="CC15" s="1" t="s">
        <v>10</v>
      </c>
      <c r="CD15" s="2">
        <f t="shared" si="6"/>
        <v>0</v>
      </c>
      <c r="CE15" s="2"/>
      <c r="CF15" s="2">
        <f t="shared" si="7"/>
        <v>0</v>
      </c>
      <c r="CG15" s="2"/>
      <c r="CH15" s="7"/>
      <c r="CI15" s="7"/>
      <c r="CJ15" s="7"/>
      <c r="CK15" s="7"/>
    </row>
    <row r="16" spans="1:89">
      <c r="A16" s="1">
        <v>1972</v>
      </c>
      <c r="B16" s="1">
        <v>5</v>
      </c>
      <c r="C16" s="4">
        <v>2.3382000000000001</v>
      </c>
      <c r="D16" s="4">
        <v>1.9690000000000001</v>
      </c>
      <c r="E16" s="2">
        <f t="shared" si="13"/>
        <v>1105.4826495291977</v>
      </c>
      <c r="F16" s="2">
        <f t="shared" si="14"/>
        <v>1085.6740609505234</v>
      </c>
      <c r="G16" s="5">
        <f t="shared" si="15"/>
        <v>1.0182454286154092</v>
      </c>
      <c r="H16" s="4">
        <f t="shared" si="16"/>
        <v>1.0180199390359992</v>
      </c>
      <c r="I16" s="4">
        <f t="shared" si="17"/>
        <v>1.0066141167608231</v>
      </c>
      <c r="J16" s="4">
        <f t="shared" si="32"/>
        <v>1.1405822275176059E-2</v>
      </c>
      <c r="K16" s="2" t="str">
        <f t="shared" si="27"/>
        <v>GSCI</v>
      </c>
      <c r="L16" s="11">
        <f t="shared" si="28"/>
        <v>1105.4826495291977</v>
      </c>
      <c r="M16" s="2">
        <f t="shared" si="18"/>
        <v>1095.5783552398607</v>
      </c>
      <c r="N16" s="2">
        <f t="shared" si="19"/>
        <v>552.74132476459886</v>
      </c>
      <c r="O16" s="2">
        <f t="shared" si="20"/>
        <v>542.83703047526171</v>
      </c>
      <c r="P16" s="2">
        <f t="shared" si="29"/>
        <v>1105.4826495291977</v>
      </c>
      <c r="Q16" s="2">
        <f t="shared" si="30"/>
        <v>1085.6740609505234</v>
      </c>
      <c r="U16" s="5">
        <f t="shared" si="21"/>
        <v>2.3382000000000001</v>
      </c>
      <c r="V16" s="5">
        <f t="shared" si="22"/>
        <v>1.9690000000000001</v>
      </c>
      <c r="X16" s="6">
        <v>26420</v>
      </c>
      <c r="Y16" s="2" t="str">
        <f t="shared" si="31"/>
        <v>DBC</v>
      </c>
      <c r="Z16" s="11">
        <f t="shared" si="33"/>
        <v>1105.4826495291977</v>
      </c>
      <c r="AA16" s="16">
        <f t="shared" si="24"/>
        <v>1095.5783552398607</v>
      </c>
      <c r="AB16" s="16">
        <f t="shared" si="25"/>
        <v>552.74132476459886</v>
      </c>
      <c r="AC16" s="16">
        <f t="shared" si="26"/>
        <v>542.83703047526171</v>
      </c>
      <c r="AD16" s="2">
        <f t="shared" si="11"/>
        <v>1105.4826495291977</v>
      </c>
      <c r="AE16" s="2">
        <f t="shared" si="12"/>
        <v>1085.6740609505234</v>
      </c>
      <c r="AK16" s="12">
        <v>1983</v>
      </c>
      <c r="AL16" s="13">
        <v>17.894238994790413</v>
      </c>
      <c r="AM16" s="13">
        <v>16.255241541708052</v>
      </c>
      <c r="AN16" s="13">
        <v>22.555600918871388</v>
      </c>
      <c r="AO16" s="13">
        <f t="shared" si="2"/>
        <v>-4.6613619240809747</v>
      </c>
      <c r="CA16" s="14">
        <f t="shared" si="5"/>
        <v>0</v>
      </c>
      <c r="CC16" s="1" t="s">
        <v>11</v>
      </c>
      <c r="CD16" s="2">
        <f t="shared" si="6"/>
        <v>0</v>
      </c>
      <c r="CE16" s="2"/>
      <c r="CF16" s="2">
        <f t="shared" si="7"/>
        <v>0</v>
      </c>
      <c r="CG16" s="2"/>
      <c r="CH16" s="7"/>
      <c r="CI16" s="7"/>
      <c r="CJ16" s="7"/>
      <c r="CK16" s="7"/>
    </row>
    <row r="17" spans="1:85">
      <c r="A17" s="1">
        <v>1972</v>
      </c>
      <c r="B17" s="1">
        <v>6</v>
      </c>
      <c r="C17" s="4">
        <v>2.6482999999999999</v>
      </c>
      <c r="D17" s="4">
        <v>-1.9447000000000001</v>
      </c>
      <c r="E17" s="2">
        <f t="shared" si="13"/>
        <v>1134.7591465366795</v>
      </c>
      <c r="F17" s="2">
        <f t="shared" si="14"/>
        <v>1064.5609574872185</v>
      </c>
      <c r="G17" s="5">
        <f t="shared" si="15"/>
        <v>1.0659409764708601</v>
      </c>
      <c r="H17" s="4">
        <f t="shared" si="16"/>
        <v>1.0636590223072953</v>
      </c>
      <c r="I17" s="4">
        <f t="shared" si="17"/>
        <v>1.0222264482634644</v>
      </c>
      <c r="J17" s="4">
        <f t="shared" si="32"/>
        <v>4.1432574043830828E-2</v>
      </c>
      <c r="K17" s="2" t="str">
        <f t="shared" si="27"/>
        <v>GSCI</v>
      </c>
      <c r="L17" s="11">
        <f t="shared" si="28"/>
        <v>1134.7591465366795</v>
      </c>
      <c r="M17" s="2">
        <f t="shared" si="18"/>
        <v>1099.6600520119491</v>
      </c>
      <c r="N17" s="2">
        <f t="shared" si="19"/>
        <v>567.37957326833975</v>
      </c>
      <c r="O17" s="2">
        <f t="shared" si="20"/>
        <v>532.28047874360925</v>
      </c>
      <c r="P17" s="2">
        <f t="shared" si="29"/>
        <v>1134.7591465366795</v>
      </c>
      <c r="Q17" s="2">
        <f t="shared" si="30"/>
        <v>1064.5609574872185</v>
      </c>
      <c r="U17" s="5">
        <f t="shared" si="21"/>
        <v>2.6482999999999999</v>
      </c>
      <c r="V17" s="5">
        <f t="shared" si="22"/>
        <v>-1.9447000000000001</v>
      </c>
      <c r="X17" s="6">
        <v>26451</v>
      </c>
      <c r="Y17" s="2" t="str">
        <f t="shared" si="31"/>
        <v>DBC</v>
      </c>
      <c r="Z17" s="11">
        <f t="shared" si="33"/>
        <v>1134.7591465366795</v>
      </c>
      <c r="AA17" s="16">
        <f t="shared" si="24"/>
        <v>1099.6600520119491</v>
      </c>
      <c r="AB17" s="16">
        <f t="shared" si="25"/>
        <v>567.37957326833975</v>
      </c>
      <c r="AC17" s="16">
        <f t="shared" si="26"/>
        <v>532.28047874360925</v>
      </c>
      <c r="AD17" s="2">
        <f t="shared" si="11"/>
        <v>1134.7591465366795</v>
      </c>
      <c r="AE17" s="2">
        <f t="shared" si="12"/>
        <v>1064.5609574872185</v>
      </c>
      <c r="AK17" s="12">
        <v>1984</v>
      </c>
      <c r="AL17" s="13">
        <v>11.813820502801086</v>
      </c>
      <c r="AM17" s="13">
        <v>1.0505917599831438</v>
      </c>
      <c r="AN17" s="13">
        <v>6.2738837550350368</v>
      </c>
      <c r="AO17" s="13">
        <f t="shared" si="2"/>
        <v>5.5399367477660491</v>
      </c>
      <c r="CA17" s="14">
        <f t="shared" si="5"/>
        <v>0</v>
      </c>
      <c r="CC17" s="1" t="s">
        <v>10</v>
      </c>
      <c r="CD17" s="2">
        <f t="shared" si="6"/>
        <v>0</v>
      </c>
      <c r="CE17" s="2"/>
      <c r="CF17" s="2">
        <f t="shared" si="7"/>
        <v>0</v>
      </c>
      <c r="CG17" s="2"/>
    </row>
    <row r="18" spans="1:85">
      <c r="A18" s="1">
        <v>1972</v>
      </c>
      <c r="B18" s="1">
        <v>7</v>
      </c>
      <c r="C18" s="4">
        <v>-0.90429999999999999</v>
      </c>
      <c r="D18" s="4">
        <v>0.47599999999999998</v>
      </c>
      <c r="E18" s="2">
        <f t="shared" si="13"/>
        <v>1124.4975195745483</v>
      </c>
      <c r="F18" s="2">
        <f t="shared" si="14"/>
        <v>1069.6282676448577</v>
      </c>
      <c r="G18" s="5">
        <f t="shared" si="15"/>
        <v>1.0512974961390125</v>
      </c>
      <c r="H18" s="4">
        <f t="shared" si="16"/>
        <v>1.0518861402422639</v>
      </c>
      <c r="I18" s="4">
        <f t="shared" si="17"/>
        <v>1.0298767240201876</v>
      </c>
      <c r="J18" s="4">
        <f t="shared" si="32"/>
        <v>2.2009416222076306E-2</v>
      </c>
      <c r="K18" s="2" t="str">
        <f t="shared" si="27"/>
        <v>GSCI</v>
      </c>
      <c r="L18" s="11">
        <f t="shared" si="28"/>
        <v>1124.4975195745483</v>
      </c>
      <c r="M18" s="2">
        <f t="shared" si="18"/>
        <v>1097.062893609703</v>
      </c>
      <c r="N18" s="2">
        <f t="shared" si="19"/>
        <v>562.24875978727414</v>
      </c>
      <c r="O18" s="2">
        <f t="shared" si="20"/>
        <v>534.81413382242886</v>
      </c>
      <c r="P18" s="2">
        <f t="shared" si="29"/>
        <v>1124.4975195745483</v>
      </c>
      <c r="Q18" s="2">
        <f t="shared" si="30"/>
        <v>1069.6282676448577</v>
      </c>
      <c r="U18" s="5">
        <f t="shared" si="21"/>
        <v>-0.90429999999999999</v>
      </c>
      <c r="V18" s="5">
        <f t="shared" si="22"/>
        <v>0.47599999999999998</v>
      </c>
      <c r="X18" s="6">
        <v>26481</v>
      </c>
      <c r="Y18" s="2" t="str">
        <f t="shared" si="31"/>
        <v>DBC</v>
      </c>
      <c r="Z18" s="11">
        <f t="shared" si="33"/>
        <v>1124.4975195745483</v>
      </c>
      <c r="AA18" s="16">
        <f t="shared" si="24"/>
        <v>1097.062893609703</v>
      </c>
      <c r="AB18" s="16">
        <f t="shared" si="25"/>
        <v>562.24875978727414</v>
      </c>
      <c r="AC18" s="16">
        <f t="shared" si="26"/>
        <v>534.81413382242886</v>
      </c>
      <c r="AD18" s="2">
        <f t="shared" si="11"/>
        <v>1124.4975195745483</v>
      </c>
      <c r="AE18" s="2">
        <f t="shared" si="12"/>
        <v>1069.6282676448577</v>
      </c>
      <c r="AK18" s="12">
        <v>1985</v>
      </c>
      <c r="AL18" s="13">
        <v>28.56110179738134</v>
      </c>
      <c r="AM18" s="13">
        <v>10.012470071489311</v>
      </c>
      <c r="AN18" s="13">
        <v>31.727273078314866</v>
      </c>
      <c r="AO18" s="13">
        <f t="shared" si="2"/>
        <v>-3.1661712809335256</v>
      </c>
      <c r="CA18" s="14">
        <f t="shared" si="5"/>
        <v>0</v>
      </c>
      <c r="CC18" s="1" t="s">
        <v>11</v>
      </c>
    </row>
    <row r="19" spans="1:85">
      <c r="A19" s="1">
        <v>1972</v>
      </c>
      <c r="B19" s="1">
        <v>8</v>
      </c>
      <c r="C19" s="4">
        <v>5.9728000000000003</v>
      </c>
      <c r="D19" s="4">
        <v>3.6875</v>
      </c>
      <c r="E19" s="2">
        <f t="shared" si="13"/>
        <v>1191.661507423697</v>
      </c>
      <c r="F19" s="2">
        <f t="shared" si="14"/>
        <v>1109.0708100142617</v>
      </c>
      <c r="G19" s="5">
        <f t="shared" si="15"/>
        <v>1.0744683717790511</v>
      </c>
      <c r="H19" s="4">
        <f t="shared" si="16"/>
        <v>1.0733930274201566</v>
      </c>
      <c r="I19" s="4">
        <f t="shared" si="17"/>
        <v>1.041611368167257</v>
      </c>
      <c r="J19" s="4">
        <f t="shared" si="32"/>
        <v>3.1781659252899663E-2</v>
      </c>
      <c r="K19" s="2" t="str">
        <f t="shared" si="27"/>
        <v>GSCI</v>
      </c>
      <c r="L19" s="11">
        <f t="shared" si="28"/>
        <v>1191.661507423697</v>
      </c>
      <c r="M19" s="2">
        <f t="shared" si="18"/>
        <v>1150.3661587189795</v>
      </c>
      <c r="N19" s="2">
        <f t="shared" si="19"/>
        <v>595.8307537118485</v>
      </c>
      <c r="O19" s="2">
        <f t="shared" si="20"/>
        <v>554.53540500713086</v>
      </c>
      <c r="P19" s="2">
        <f t="shared" si="29"/>
        <v>1191.661507423697</v>
      </c>
      <c r="Q19" s="2">
        <f t="shared" si="30"/>
        <v>1109.0708100142617</v>
      </c>
      <c r="U19" s="5">
        <f t="shared" si="21"/>
        <v>5.9728000000000003</v>
      </c>
      <c r="V19" s="5">
        <f t="shared" si="22"/>
        <v>3.6875</v>
      </c>
      <c r="X19" s="6">
        <v>26512</v>
      </c>
      <c r="Y19" s="2" t="str">
        <f t="shared" si="31"/>
        <v>DBC</v>
      </c>
      <c r="Z19" s="11">
        <f t="shared" si="33"/>
        <v>1191.661507423697</v>
      </c>
      <c r="AA19" s="16">
        <f t="shared" si="24"/>
        <v>1150.3661587189795</v>
      </c>
      <c r="AB19" s="16">
        <f t="shared" si="25"/>
        <v>595.8307537118485</v>
      </c>
      <c r="AC19" s="16">
        <f t="shared" si="26"/>
        <v>554.53540500713086</v>
      </c>
      <c r="AD19" s="2">
        <f t="shared" si="11"/>
        <v>1191.661507423697</v>
      </c>
      <c r="AE19" s="2">
        <f t="shared" si="12"/>
        <v>1109.0708100142617</v>
      </c>
      <c r="AK19" s="12">
        <v>1986</v>
      </c>
      <c r="AL19" s="13">
        <v>23.443743925423387</v>
      </c>
      <c r="AM19" s="13">
        <v>2.0444060064946479</v>
      </c>
      <c r="AN19" s="13">
        <v>18.667131514247703</v>
      </c>
      <c r="AO19" s="13">
        <f t="shared" si="2"/>
        <v>4.7766124111756838</v>
      </c>
      <c r="CA19" s="14">
        <f t="shared" si="5"/>
        <v>0</v>
      </c>
      <c r="CC19" s="1" t="s">
        <v>10</v>
      </c>
    </row>
    <row r="20" spans="1:85">
      <c r="A20" s="1">
        <v>1972</v>
      </c>
      <c r="B20" s="1">
        <v>9</v>
      </c>
      <c r="C20" s="4">
        <v>7.5690999999999997</v>
      </c>
      <c r="D20" s="4">
        <v>-0.252</v>
      </c>
      <c r="E20" s="2">
        <f t="shared" si="13"/>
        <v>1281.859558582104</v>
      </c>
      <c r="F20" s="2">
        <f t="shared" si="14"/>
        <v>1106.2759515730258</v>
      </c>
      <c r="G20" s="5">
        <f t="shared" si="15"/>
        <v>1.1587159214293812</v>
      </c>
      <c r="H20" s="4">
        <f t="shared" si="16"/>
        <v>1.154652926476561</v>
      </c>
      <c r="I20" s="4">
        <f t="shared" si="17"/>
        <v>1.072428355867816</v>
      </c>
      <c r="J20" s="4">
        <f t="shared" si="32"/>
        <v>8.2224570608744996E-2</v>
      </c>
      <c r="K20" s="2" t="str">
        <f t="shared" si="27"/>
        <v>GSCI</v>
      </c>
      <c r="L20" s="11">
        <f t="shared" si="28"/>
        <v>1281.859558582104</v>
      </c>
      <c r="M20" s="2">
        <f t="shared" si="18"/>
        <v>1194.0677550775649</v>
      </c>
      <c r="N20" s="2">
        <f t="shared" si="19"/>
        <v>640.929779291052</v>
      </c>
      <c r="O20" s="2">
        <f t="shared" si="20"/>
        <v>553.13797578651292</v>
      </c>
      <c r="P20" s="2">
        <f t="shared" si="29"/>
        <v>1281.859558582104</v>
      </c>
      <c r="Q20" s="2">
        <f t="shared" si="30"/>
        <v>1106.2759515730258</v>
      </c>
      <c r="U20" s="5">
        <f t="shared" si="21"/>
        <v>7.5690999999999997</v>
      </c>
      <c r="V20" s="5">
        <f t="shared" si="22"/>
        <v>-0.252</v>
      </c>
      <c r="X20" s="6">
        <v>26543</v>
      </c>
      <c r="Y20" s="2" t="str">
        <f t="shared" si="31"/>
        <v>DBC</v>
      </c>
      <c r="Z20" s="11">
        <f t="shared" si="33"/>
        <v>1281.859558582104</v>
      </c>
      <c r="AA20" s="16">
        <f t="shared" si="24"/>
        <v>1194.0677550775649</v>
      </c>
      <c r="AB20" s="16">
        <f t="shared" si="25"/>
        <v>640.929779291052</v>
      </c>
      <c r="AC20" s="16">
        <f t="shared" si="26"/>
        <v>553.13797578651292</v>
      </c>
      <c r="AD20" s="2">
        <f t="shared" si="11"/>
        <v>1281.859558582104</v>
      </c>
      <c r="AE20" s="2">
        <f t="shared" si="12"/>
        <v>1106.2759515730258</v>
      </c>
      <c r="AK20" s="12">
        <v>1987</v>
      </c>
      <c r="AL20" s="13">
        <v>-7.2928053169821982</v>
      </c>
      <c r="AM20" s="13">
        <v>23.773973826988115</v>
      </c>
      <c r="AN20" s="13">
        <v>5.2501347974142298</v>
      </c>
      <c r="AO20" s="13">
        <f t="shared" si="2"/>
        <v>-12.542940114396428</v>
      </c>
      <c r="CA20" s="14">
        <f t="shared" si="5"/>
        <v>0</v>
      </c>
      <c r="CC20" s="1" t="s">
        <v>11</v>
      </c>
    </row>
    <row r="21" spans="1:85">
      <c r="A21" s="1">
        <v>1972</v>
      </c>
      <c r="B21" s="1">
        <v>10</v>
      </c>
      <c r="C21" s="4">
        <v>-1.0132000000000001</v>
      </c>
      <c r="D21" s="4">
        <v>1.1850000000000001</v>
      </c>
      <c r="E21" s="2">
        <f t="shared" si="13"/>
        <v>1268.8717575345502</v>
      </c>
      <c r="F21" s="2">
        <f t="shared" si="14"/>
        <v>1119.3853215991662</v>
      </c>
      <c r="G21" s="5">
        <f t="shared" si="15"/>
        <v>1.1335433233319747</v>
      </c>
      <c r="H21" s="4">
        <f t="shared" si="16"/>
        <v>1.134548542529336</v>
      </c>
      <c r="I21" s="4">
        <f t="shared" si="17"/>
        <v>1.0885112420425946</v>
      </c>
      <c r="J21" s="4">
        <f t="shared" si="32"/>
        <v>4.6037300486741373E-2</v>
      </c>
      <c r="K21" s="2" t="str">
        <f t="shared" si="27"/>
        <v>GSCI</v>
      </c>
      <c r="L21" s="11">
        <f t="shared" si="28"/>
        <v>1268.8717575345502</v>
      </c>
      <c r="M21" s="2">
        <f t="shared" si="18"/>
        <v>1194.1285395668583</v>
      </c>
      <c r="N21" s="2">
        <f t="shared" si="19"/>
        <v>634.43587876727509</v>
      </c>
      <c r="O21" s="2">
        <f t="shared" si="20"/>
        <v>559.69266079958311</v>
      </c>
      <c r="P21" s="2">
        <f t="shared" si="29"/>
        <v>1268.8717575345502</v>
      </c>
      <c r="Q21" s="2">
        <f t="shared" si="30"/>
        <v>1119.3853215991662</v>
      </c>
      <c r="U21" s="5">
        <f t="shared" si="21"/>
        <v>-1.0132000000000001</v>
      </c>
      <c r="V21" s="5">
        <f t="shared" si="22"/>
        <v>1.1850000000000001</v>
      </c>
      <c r="X21" s="6">
        <v>26573</v>
      </c>
      <c r="Y21" s="2" t="str">
        <f t="shared" si="31"/>
        <v>DBC</v>
      </c>
      <c r="Z21" s="11">
        <f t="shared" si="33"/>
        <v>1268.8717575345502</v>
      </c>
      <c r="AA21" s="16">
        <f t="shared" si="24"/>
        <v>1194.1285395668583</v>
      </c>
      <c r="AB21" s="16">
        <f t="shared" si="25"/>
        <v>634.43587876727509</v>
      </c>
      <c r="AC21" s="16">
        <f t="shared" si="26"/>
        <v>559.69266079958311</v>
      </c>
      <c r="AD21" s="2">
        <f t="shared" si="11"/>
        <v>1268.8717575345502</v>
      </c>
      <c r="AE21" s="2">
        <f t="shared" si="12"/>
        <v>1119.3853215991662</v>
      </c>
      <c r="AK21" s="12">
        <v>1988</v>
      </c>
      <c r="AL21" s="13">
        <v>3.9037115447594584</v>
      </c>
      <c r="AM21" s="13">
        <v>27.934977670410198</v>
      </c>
      <c r="AN21" s="13">
        <v>16.608948066399076</v>
      </c>
      <c r="AO21" s="13">
        <f t="shared" si="2"/>
        <v>-12.705236521639618</v>
      </c>
      <c r="CA21" s="14">
        <f t="shared" si="5"/>
        <v>0</v>
      </c>
    </row>
    <row r="22" spans="1:85">
      <c r="A22" s="1">
        <v>1972</v>
      </c>
      <c r="B22" s="1">
        <v>11</v>
      </c>
      <c r="C22" s="4">
        <v>3.9359999999999999</v>
      </c>
      <c r="D22" s="4">
        <v>4.8127000000000004</v>
      </c>
      <c r="E22" s="2">
        <f t="shared" si="13"/>
        <v>1318.8145499111101</v>
      </c>
      <c r="F22" s="2">
        <f t="shared" si="14"/>
        <v>1173.2579789717693</v>
      </c>
      <c r="G22" s="5">
        <f t="shared" si="15"/>
        <v>1.1240618632458865</v>
      </c>
      <c r="H22" s="4">
        <f t="shared" si="16"/>
        <v>1.1245612289260509</v>
      </c>
      <c r="I22" s="4">
        <f t="shared" si="17"/>
        <v>1.09786666867504</v>
      </c>
      <c r="J22" s="4">
        <f t="shared" si="32"/>
        <v>2.6694560251010913E-2</v>
      </c>
      <c r="K22" s="2" t="str">
        <f t="shared" si="27"/>
        <v>GSCI</v>
      </c>
      <c r="L22" s="11">
        <f t="shared" si="28"/>
        <v>1318.8145499111101</v>
      </c>
      <c r="M22" s="2">
        <f t="shared" si="18"/>
        <v>1246.0362644414397</v>
      </c>
      <c r="N22" s="2">
        <f t="shared" si="19"/>
        <v>659.40727495555507</v>
      </c>
      <c r="O22" s="2">
        <f t="shared" si="20"/>
        <v>586.62898948588463</v>
      </c>
      <c r="P22" s="2">
        <f t="shared" si="29"/>
        <v>1318.8145499111101</v>
      </c>
      <c r="Q22" s="2">
        <f t="shared" si="30"/>
        <v>1173.2579789717693</v>
      </c>
      <c r="U22" s="5">
        <f t="shared" si="21"/>
        <v>3.9359999999999999</v>
      </c>
      <c r="V22" s="5">
        <f t="shared" si="22"/>
        <v>4.8127000000000004</v>
      </c>
      <c r="X22" s="6">
        <v>26604</v>
      </c>
      <c r="Y22" s="2" t="str">
        <f t="shared" si="31"/>
        <v>DBC</v>
      </c>
      <c r="Z22" s="11">
        <f t="shared" si="33"/>
        <v>1318.8145499111101</v>
      </c>
      <c r="AA22" s="16">
        <f t="shared" si="24"/>
        <v>1246.0362644414397</v>
      </c>
      <c r="AB22" s="16">
        <f t="shared" si="25"/>
        <v>659.40727495555507</v>
      </c>
      <c r="AC22" s="16">
        <f t="shared" si="26"/>
        <v>586.62898948588463</v>
      </c>
      <c r="AD22" s="2">
        <f t="shared" si="11"/>
        <v>1318.8145499111101</v>
      </c>
      <c r="AE22" s="2">
        <f t="shared" si="12"/>
        <v>1173.2579789717693</v>
      </c>
      <c r="AK22" s="12">
        <v>1989</v>
      </c>
      <c r="AL22" s="13">
        <v>23.040632156571995</v>
      </c>
      <c r="AM22" s="13">
        <v>38.28073860354764</v>
      </c>
      <c r="AN22" s="13">
        <v>31.685599688942222</v>
      </c>
      <c r="AO22" s="13">
        <f t="shared" si="2"/>
        <v>-8.6449675323702273</v>
      </c>
      <c r="CA22" s="14">
        <f t="shared" si="5"/>
        <v>0</v>
      </c>
    </row>
    <row r="23" spans="1:85">
      <c r="A23" s="1">
        <v>1972</v>
      </c>
      <c r="B23" s="1">
        <v>12</v>
      </c>
      <c r="C23" s="4">
        <v>7.9983000000000004</v>
      </c>
      <c r="D23" s="4">
        <v>1.4228000000000001</v>
      </c>
      <c r="E23" s="2">
        <f t="shared" si="13"/>
        <v>1424.2972940566503</v>
      </c>
      <c r="F23" s="2">
        <f t="shared" si="14"/>
        <v>1189.9510934965795</v>
      </c>
      <c r="G23" s="5">
        <f t="shared" si="15"/>
        <v>1.1969376740278146</v>
      </c>
      <c r="H23" s="4">
        <f t="shared" si="16"/>
        <v>1.1934911766420162</v>
      </c>
      <c r="I23" s="4">
        <f t="shared" si="17"/>
        <v>1.1239379858731386</v>
      </c>
      <c r="J23" s="4">
        <f t="shared" si="32"/>
        <v>6.955319076887756E-2</v>
      </c>
      <c r="K23" s="2" t="str">
        <f t="shared" si="27"/>
        <v>GSCI</v>
      </c>
      <c r="L23" s="11">
        <f t="shared" si="28"/>
        <v>1424.2972940566503</v>
      </c>
      <c r="M23" s="2">
        <f t="shared" si="18"/>
        <v>1307.1241937766149</v>
      </c>
      <c r="N23" s="2">
        <f t="shared" si="19"/>
        <v>712.14864702832517</v>
      </c>
      <c r="O23" s="2">
        <f t="shared" si="20"/>
        <v>594.97554674828973</v>
      </c>
      <c r="P23" s="2">
        <f t="shared" si="29"/>
        <v>1424.2972940566503</v>
      </c>
      <c r="Q23" s="2">
        <f t="shared" si="30"/>
        <v>1189.9510934965795</v>
      </c>
      <c r="U23" s="5">
        <f t="shared" si="21"/>
        <v>7.9983000000000004</v>
      </c>
      <c r="V23" s="5">
        <f t="shared" si="22"/>
        <v>1.4228000000000001</v>
      </c>
      <c r="X23" s="6">
        <v>26634</v>
      </c>
      <c r="Y23" s="2" t="str">
        <f t="shared" si="31"/>
        <v>DBC</v>
      </c>
      <c r="Z23" s="11">
        <f t="shared" si="33"/>
        <v>1424.2972940566503</v>
      </c>
      <c r="AA23" s="16">
        <f t="shared" si="24"/>
        <v>1307.1241937766149</v>
      </c>
      <c r="AB23" s="16">
        <f t="shared" si="25"/>
        <v>712.14864702832517</v>
      </c>
      <c r="AC23" s="16">
        <f t="shared" si="26"/>
        <v>594.97554674828973</v>
      </c>
      <c r="AD23" s="2">
        <f t="shared" si="11"/>
        <v>1424.2972940566503</v>
      </c>
      <c r="AE23" s="2">
        <f t="shared" si="12"/>
        <v>1189.9510934965795</v>
      </c>
      <c r="AF23" s="12">
        <f>IF(B23=12,A23,"")</f>
        <v>1972</v>
      </c>
      <c r="AG23" s="13">
        <f t="shared" ref="AG23:AG86" si="34">IF($B23=12,((Z23/Z11)-1)*100,"")</f>
        <v>42.429729405665029</v>
      </c>
      <c r="AH23" s="13">
        <f>IF($B23=12,((AD23/AD11)-1)*100,"")</f>
        <v>42.429729405665029</v>
      </c>
      <c r="AI23" s="13">
        <f>IF($B23=12,((AE23/AE11)-1)*100,"")</f>
        <v>18.995109349657959</v>
      </c>
      <c r="AK23" s="12">
        <v>1990</v>
      </c>
      <c r="AL23" s="13">
        <v>19.90728340899377</v>
      </c>
      <c r="AM23" s="13">
        <v>29.077411780925356</v>
      </c>
      <c r="AN23" s="13">
        <v>-3.1052700861851634</v>
      </c>
      <c r="AO23" s="13">
        <f t="shared" si="2"/>
        <v>23.012553495178935</v>
      </c>
      <c r="AS23" s="7">
        <f t="shared" ref="AS23:AS86" si="35">((Z23/Z11)-1)*100</f>
        <v>42.429729405665029</v>
      </c>
      <c r="AT23" s="7">
        <f t="shared" ref="AT23:AU25" si="36">((AD23/AD11)-1)*100</f>
        <v>42.429729405665029</v>
      </c>
      <c r="AU23" s="7">
        <f t="shared" si="36"/>
        <v>18.995109349657959</v>
      </c>
      <c r="AV23" s="7">
        <f>AS23-AU23</f>
        <v>23.43462005600707</v>
      </c>
      <c r="AW23" s="7"/>
      <c r="BH23" s="1">
        <f>IF(AS23&gt;0,BH22+1,BH22)</f>
        <v>1</v>
      </c>
      <c r="BI23" s="1">
        <f>IF(AT23&gt;0,BI22+1,BI22)</f>
        <v>1</v>
      </c>
      <c r="BJ23" s="1">
        <f>IF(AU23&gt;0,BJ22+1,BJ22)</f>
        <v>1</v>
      </c>
      <c r="BK23" s="1">
        <f>IF(AS23&gt;=AU23,BK22+1,BK22)</f>
        <v>1</v>
      </c>
      <c r="BL23" s="1">
        <f>BL22+1</f>
        <v>1</v>
      </c>
      <c r="CA23" s="14">
        <f t="shared" si="5"/>
        <v>0</v>
      </c>
    </row>
    <row r="24" spans="1:85">
      <c r="A24" s="1">
        <v>1973</v>
      </c>
      <c r="B24" s="1">
        <v>1</v>
      </c>
      <c r="C24" s="4">
        <v>3.4157999999999999</v>
      </c>
      <c r="D24" s="4">
        <v>-1.4908999999999999</v>
      </c>
      <c r="E24" s="2">
        <f t="shared" si="13"/>
        <v>1472.9484410270372</v>
      </c>
      <c r="F24" s="2">
        <f t="shared" si="14"/>
        <v>1172.2101126436389</v>
      </c>
      <c r="G24" s="5">
        <f t="shared" si="15"/>
        <v>1.2565566745582455</v>
      </c>
      <c r="H24" s="4">
        <f t="shared" si="16"/>
        <v>1.2535535556098536</v>
      </c>
      <c r="I24" s="4">
        <f t="shared" si="17"/>
        <v>1.1588376407902721</v>
      </c>
      <c r="J24" s="4">
        <f t="shared" si="32"/>
        <v>9.4715914819581526E-2</v>
      </c>
      <c r="K24" s="2" t="str">
        <f t="shared" si="27"/>
        <v>GSCI</v>
      </c>
      <c r="L24" s="11">
        <f t="shared" si="28"/>
        <v>1472.9484410270372</v>
      </c>
      <c r="M24" s="2">
        <f t="shared" si="18"/>
        <v>1319.704610579618</v>
      </c>
      <c r="N24" s="2">
        <f t="shared" si="19"/>
        <v>675.88647099381819</v>
      </c>
      <c r="O24" s="2">
        <f t="shared" si="20"/>
        <v>643.81813958579971</v>
      </c>
      <c r="P24" s="2">
        <f t="shared" si="29"/>
        <v>1472.9484410270372</v>
      </c>
      <c r="Q24" s="2">
        <f t="shared" si="30"/>
        <v>1172.2101126436389</v>
      </c>
      <c r="U24" s="5">
        <f t="shared" si="21"/>
        <v>3.4157999999999999</v>
      </c>
      <c r="V24" s="5">
        <f t="shared" si="22"/>
        <v>-1.4908999999999999</v>
      </c>
      <c r="X24" s="6">
        <v>26665</v>
      </c>
      <c r="Y24" s="2" t="str">
        <f t="shared" si="31"/>
        <v>DBC</v>
      </c>
      <c r="Z24" s="11">
        <f t="shared" si="33"/>
        <v>1472.9484410270372</v>
      </c>
      <c r="AA24" s="16">
        <f t="shared" si="24"/>
        <v>1319.704610579618</v>
      </c>
      <c r="AB24" s="16">
        <f t="shared" si="25"/>
        <v>675.88647099381819</v>
      </c>
      <c r="AC24" s="16">
        <f t="shared" si="26"/>
        <v>643.81813958579971</v>
      </c>
      <c r="AD24" s="2">
        <f t="shared" si="11"/>
        <v>1472.9484410270372</v>
      </c>
      <c r="AE24" s="2">
        <f t="shared" si="12"/>
        <v>1172.2101126436389</v>
      </c>
      <c r="AF24" s="12" t="str">
        <f t="shared" ref="AF24:AF87" si="37">IF(B24=12,A24,"")</f>
        <v/>
      </c>
      <c r="AG24" s="13" t="str">
        <f t="shared" si="34"/>
        <v/>
      </c>
      <c r="AH24" s="13" t="str">
        <f t="shared" ref="AH24:AI24" si="38">IF($B24=12,((AD24/AD12)-1)*100,"")</f>
        <v/>
      </c>
      <c r="AI24" s="13" t="str">
        <f t="shared" si="38"/>
        <v/>
      </c>
      <c r="AK24" s="12">
        <v>1991</v>
      </c>
      <c r="AL24" s="13">
        <v>10.415620671264847</v>
      </c>
      <c r="AM24" s="13">
        <v>-6.1343253372801332</v>
      </c>
      <c r="AN24" s="13">
        <v>30.468575152548883</v>
      </c>
      <c r="AO24" s="13">
        <f t="shared" si="2"/>
        <v>-20.052954481284036</v>
      </c>
      <c r="AS24" s="7">
        <f t="shared" si="35"/>
        <v>41.810056545686194</v>
      </c>
      <c r="AT24" s="7">
        <f t="shared" si="36"/>
        <v>41.810056545686194</v>
      </c>
      <c r="AU24" s="7">
        <f t="shared" si="36"/>
        <v>14.858374500880789</v>
      </c>
      <c r="AV24" s="7">
        <f t="shared" ref="AV24:AV87" si="39">AS24-AU24</f>
        <v>26.951682044805406</v>
      </c>
      <c r="AW24" s="7"/>
      <c r="BH24" s="1">
        <f t="shared" ref="BH24:BH87" si="40">IF(AS24&gt;0,BH23+1,BH23)</f>
        <v>2</v>
      </c>
      <c r="BI24" s="1">
        <f t="shared" ref="BI24:BI87" si="41">IF(AT24&gt;0,BI23+1,BI23)</f>
        <v>2</v>
      </c>
      <c r="BJ24" s="1">
        <f t="shared" ref="BJ24:BJ87" si="42">IF(AU24&gt;0,BJ23+1,BJ23)</f>
        <v>2</v>
      </c>
      <c r="BK24" s="1">
        <f t="shared" ref="BK24:BK87" si="43">IF(AS24&gt;=AU24,BK23+1,BK23)</f>
        <v>2</v>
      </c>
      <c r="BL24" s="1">
        <f t="shared" ref="BL24:BL87" si="44">BL23+1</f>
        <v>2</v>
      </c>
      <c r="CA24" s="14">
        <f t="shared" si="5"/>
        <v>0</v>
      </c>
    </row>
    <row r="25" spans="1:85">
      <c r="A25" s="1">
        <v>1973</v>
      </c>
      <c r="B25" s="1">
        <v>2</v>
      </c>
      <c r="C25" s="4">
        <v>4.3357999999999999</v>
      </c>
      <c r="D25" s="4">
        <v>-3.5249999999999999</v>
      </c>
      <c r="E25" s="2">
        <f t="shared" si="13"/>
        <v>1536.8125395330876</v>
      </c>
      <c r="F25" s="2">
        <f t="shared" si="14"/>
        <v>1130.8897061729506</v>
      </c>
      <c r="G25" s="5">
        <f t="shared" si="15"/>
        <v>1.3589411338209298</v>
      </c>
      <c r="H25" s="4">
        <f t="shared" si="16"/>
        <v>1.3539226777156403</v>
      </c>
      <c r="I25" s="4">
        <f t="shared" si="17"/>
        <v>1.2114964547457086</v>
      </c>
      <c r="J25" s="4">
        <f t="shared" si="32"/>
        <v>0.14242622296993179</v>
      </c>
      <c r="K25" s="2" t="str">
        <f t="shared" si="27"/>
        <v>GSCI</v>
      </c>
      <c r="L25" s="11">
        <f t="shared" si="28"/>
        <v>1536.8125395330876</v>
      </c>
      <c r="M25" s="2">
        <f t="shared" si="18"/>
        <v>1326.3151067685685</v>
      </c>
      <c r="N25" s="2">
        <f t="shared" si="19"/>
        <v>705.19155660316812</v>
      </c>
      <c r="O25" s="2">
        <f t="shared" si="20"/>
        <v>621.12355016540027</v>
      </c>
      <c r="P25" s="2">
        <f t="shared" si="29"/>
        <v>1536.8125395330876</v>
      </c>
      <c r="Q25" s="2">
        <f t="shared" si="30"/>
        <v>1130.8897061729506</v>
      </c>
      <c r="U25" s="5">
        <f t="shared" si="21"/>
        <v>4.3357999999999999</v>
      </c>
      <c r="V25" s="5">
        <f t="shared" si="22"/>
        <v>-3.5249999999999999</v>
      </c>
      <c r="X25" s="6">
        <v>26696</v>
      </c>
      <c r="Y25" s="2" t="str">
        <f t="shared" si="31"/>
        <v>DBC</v>
      </c>
      <c r="Z25" s="11">
        <f t="shared" si="33"/>
        <v>1536.8125395330876</v>
      </c>
      <c r="AA25" s="16">
        <f t="shared" si="24"/>
        <v>1326.3151067685685</v>
      </c>
      <c r="AB25" s="16">
        <f t="shared" si="25"/>
        <v>705.19155660316812</v>
      </c>
      <c r="AC25" s="16">
        <f t="shared" si="26"/>
        <v>621.12355016540027</v>
      </c>
      <c r="AD25" s="2">
        <f t="shared" si="11"/>
        <v>1536.8125395330876</v>
      </c>
      <c r="AE25" s="2">
        <f t="shared" si="12"/>
        <v>1130.8897061729506</v>
      </c>
      <c r="AF25" s="12" t="str">
        <f t="shared" si="37"/>
        <v/>
      </c>
      <c r="AG25" s="13" t="str">
        <f t="shared" si="34"/>
        <v/>
      </c>
      <c r="AH25" s="13" t="str">
        <f t="shared" ref="AH25:AI25" si="45">IF($B25=12,((AD25/AD13)-1)*100,"")</f>
        <v/>
      </c>
      <c r="AI25" s="13" t="str">
        <f t="shared" si="45"/>
        <v/>
      </c>
      <c r="AK25" s="12">
        <v>1992</v>
      </c>
      <c r="AL25" s="13">
        <v>2.9224026770842793</v>
      </c>
      <c r="AM25" s="13">
        <v>4.4225277850320488</v>
      </c>
      <c r="AN25" s="13">
        <v>7.6174121668625583</v>
      </c>
      <c r="AO25" s="13">
        <f t="shared" si="2"/>
        <v>-4.695009489778279</v>
      </c>
      <c r="AS25" s="7">
        <f t="shared" si="35"/>
        <v>48.368599417584846</v>
      </c>
      <c r="AT25" s="7">
        <f t="shared" si="36"/>
        <v>48.368599417584846</v>
      </c>
      <c r="AU25" s="7">
        <f t="shared" si="36"/>
        <v>7.8220825367951941</v>
      </c>
      <c r="AV25" s="7">
        <f t="shared" si="39"/>
        <v>40.546516880789653</v>
      </c>
      <c r="AW25" s="7"/>
      <c r="BH25" s="1">
        <f t="shared" si="40"/>
        <v>3</v>
      </c>
      <c r="BI25" s="1">
        <f t="shared" si="41"/>
        <v>3</v>
      </c>
      <c r="BJ25" s="1">
        <f t="shared" si="42"/>
        <v>3</v>
      </c>
      <c r="BK25" s="1">
        <f t="shared" si="43"/>
        <v>3</v>
      </c>
      <c r="BL25" s="1">
        <f t="shared" si="44"/>
        <v>3</v>
      </c>
      <c r="CA25" s="14">
        <f t="shared" si="5"/>
        <v>0</v>
      </c>
    </row>
    <row r="26" spans="1:85">
      <c r="A26" s="1">
        <v>1973</v>
      </c>
      <c r="B26" s="1">
        <v>3</v>
      </c>
      <c r="C26" s="4">
        <v>-2.3813</v>
      </c>
      <c r="D26" s="4">
        <v>8.9499999999999996E-2</v>
      </c>
      <c r="E26" s="2">
        <f t="shared" si="13"/>
        <v>1500.2164225291863</v>
      </c>
      <c r="F26" s="2">
        <f t="shared" si="14"/>
        <v>1131.9018524599755</v>
      </c>
      <c r="G26" s="5">
        <f t="shared" si="15"/>
        <v>1.3253944405769356</v>
      </c>
      <c r="H26" s="4">
        <f t="shared" si="16"/>
        <v>1.326752928059731</v>
      </c>
      <c r="I26" s="4">
        <f t="shared" si="17"/>
        <v>1.2414696089118209</v>
      </c>
      <c r="J26" s="4">
        <f t="shared" si="32"/>
        <v>8.5283319147910097E-2</v>
      </c>
      <c r="K26" s="2" t="str">
        <f t="shared" si="27"/>
        <v>GSCI</v>
      </c>
      <c r="L26" s="11">
        <f t="shared" si="28"/>
        <v>1500.2164225291863</v>
      </c>
      <c r="M26" s="2">
        <f t="shared" si="18"/>
        <v>1310.0782858085754</v>
      </c>
      <c r="N26" s="2">
        <f t="shared" si="19"/>
        <v>688.39883006577691</v>
      </c>
      <c r="O26" s="2">
        <f t="shared" si="20"/>
        <v>621.67945574279838</v>
      </c>
      <c r="P26" s="2">
        <f t="shared" si="29"/>
        <v>1500.2164225291863</v>
      </c>
      <c r="Q26" s="2">
        <f t="shared" si="30"/>
        <v>1131.9018524599755</v>
      </c>
      <c r="U26" s="5">
        <f t="shared" si="21"/>
        <v>-2.3813</v>
      </c>
      <c r="V26" s="5">
        <f t="shared" si="22"/>
        <v>8.9499999999999996E-2</v>
      </c>
      <c r="X26" s="6">
        <v>26724</v>
      </c>
      <c r="Y26" s="2" t="str">
        <f t="shared" si="31"/>
        <v>DBC</v>
      </c>
      <c r="Z26" s="11">
        <f t="shared" si="33"/>
        <v>1500.2164225291863</v>
      </c>
      <c r="AA26" s="16">
        <f t="shared" si="24"/>
        <v>1310.0782858085754</v>
      </c>
      <c r="AB26" s="16">
        <f t="shared" si="25"/>
        <v>688.39883006577691</v>
      </c>
      <c r="AC26" s="16">
        <f t="shared" si="26"/>
        <v>621.67945574279838</v>
      </c>
      <c r="AD26" s="2">
        <f t="shared" si="11"/>
        <v>1500.2164225291863</v>
      </c>
      <c r="AE26" s="2">
        <f t="shared" si="12"/>
        <v>1131.9018524599755</v>
      </c>
      <c r="AF26" s="12" t="str">
        <f t="shared" si="37"/>
        <v/>
      </c>
      <c r="AG26" s="13" t="str">
        <f t="shared" si="34"/>
        <v/>
      </c>
      <c r="AH26" s="13" t="str">
        <f t="shared" ref="AH26:AI26" si="46">IF($B26=12,((AD26/AD14)-1)*100,"")</f>
        <v/>
      </c>
      <c r="AI26" s="13" t="str">
        <f t="shared" si="46"/>
        <v/>
      </c>
      <c r="AK26" s="12">
        <v>1993</v>
      </c>
      <c r="AL26" s="13">
        <v>9.7616378141532003</v>
      </c>
      <c r="AM26" s="13">
        <v>-12.32834050440924</v>
      </c>
      <c r="AN26" s="13">
        <v>9.7616378141532234</v>
      </c>
      <c r="AO26" s="13">
        <f t="shared" si="2"/>
        <v>-2.3092638912203256E-14</v>
      </c>
      <c r="AS26" s="7">
        <f t="shared" si="35"/>
        <v>42.94406212955564</v>
      </c>
      <c r="AT26" s="7">
        <f t="shared" ref="AT26:AU26" si="47">((AD26/AD14)-1)*100</f>
        <v>42.94406212955564</v>
      </c>
      <c r="AU26" s="7">
        <f t="shared" si="47"/>
        <v>7.0347969819853917</v>
      </c>
      <c r="AV26" s="7">
        <f t="shared" si="39"/>
        <v>35.909265147570245</v>
      </c>
      <c r="AW26" s="7"/>
      <c r="BH26" s="1">
        <f t="shared" si="40"/>
        <v>4</v>
      </c>
      <c r="BI26" s="1">
        <f t="shared" si="41"/>
        <v>4</v>
      </c>
      <c r="BJ26" s="1">
        <f t="shared" si="42"/>
        <v>4</v>
      </c>
      <c r="BK26" s="1">
        <f t="shared" si="43"/>
        <v>4</v>
      </c>
      <c r="BL26" s="1">
        <f t="shared" si="44"/>
        <v>4</v>
      </c>
      <c r="CA26" s="14">
        <f t="shared" si="5"/>
        <v>0</v>
      </c>
    </row>
    <row r="27" spans="1:85">
      <c r="A27" s="1">
        <v>1973</v>
      </c>
      <c r="B27" s="1">
        <v>4</v>
      </c>
      <c r="C27" s="4">
        <v>6.0362999999999998</v>
      </c>
      <c r="D27" s="4">
        <v>-3.8289</v>
      </c>
      <c r="E27" s="2">
        <f t="shared" si="13"/>
        <v>1590.7739864423154</v>
      </c>
      <c r="F27" s="2">
        <f t="shared" si="14"/>
        <v>1088.5624624311356</v>
      </c>
      <c r="G27" s="5">
        <f t="shared" si="15"/>
        <v>1.4613529690244584</v>
      </c>
      <c r="H27" s="4">
        <f t="shared" si="16"/>
        <v>1.4549434432642334</v>
      </c>
      <c r="I27" s="4">
        <f t="shared" si="17"/>
        <v>1.2993336510467255</v>
      </c>
      <c r="J27" s="4">
        <f t="shared" si="32"/>
        <v>0.15560979221750793</v>
      </c>
      <c r="K27" s="2" t="str">
        <f t="shared" si="27"/>
        <v>GSCI</v>
      </c>
      <c r="L27" s="11">
        <f t="shared" si="28"/>
        <v>1590.7739864423154</v>
      </c>
      <c r="M27" s="2">
        <f t="shared" si="18"/>
        <v>1327.8286197068996</v>
      </c>
      <c r="N27" s="2">
        <f t="shared" si="19"/>
        <v>729.95264864503736</v>
      </c>
      <c r="O27" s="2">
        <f t="shared" si="20"/>
        <v>597.8759710618624</v>
      </c>
      <c r="P27" s="2">
        <f t="shared" si="29"/>
        <v>1590.7739864423154</v>
      </c>
      <c r="Q27" s="2">
        <f t="shared" si="30"/>
        <v>1088.5624624311356</v>
      </c>
      <c r="U27" s="5">
        <f t="shared" si="21"/>
        <v>6.0362999999999998</v>
      </c>
      <c r="V27" s="5">
        <f t="shared" si="22"/>
        <v>-3.8289</v>
      </c>
      <c r="X27" s="6">
        <v>26755</v>
      </c>
      <c r="Y27" s="2" t="str">
        <f t="shared" si="31"/>
        <v>DBC</v>
      </c>
      <c r="Z27" s="11">
        <f t="shared" si="33"/>
        <v>1590.7739864423154</v>
      </c>
      <c r="AA27" s="16">
        <f t="shared" si="24"/>
        <v>1327.8286197068996</v>
      </c>
      <c r="AB27" s="16">
        <f t="shared" si="25"/>
        <v>729.95264864503736</v>
      </c>
      <c r="AC27" s="16">
        <f t="shared" si="26"/>
        <v>597.8759710618624</v>
      </c>
      <c r="AD27" s="2">
        <f t="shared" si="11"/>
        <v>1590.7739864423154</v>
      </c>
      <c r="AE27" s="2">
        <f t="shared" si="12"/>
        <v>1088.5624624311356</v>
      </c>
      <c r="AF27" s="12" t="str">
        <f t="shared" si="37"/>
        <v/>
      </c>
      <c r="AG27" s="13" t="str">
        <f t="shared" si="34"/>
        <v/>
      </c>
      <c r="AH27" s="13" t="str">
        <f t="shared" ref="AH27:AI27" si="48">IF($B27=12,((AD27/AD15)-1)*100,"")</f>
        <v/>
      </c>
      <c r="AI27" s="13" t="str">
        <f t="shared" si="48"/>
        <v/>
      </c>
      <c r="AK27" s="12">
        <v>1994</v>
      </c>
      <c r="AL27" s="13">
        <v>-5.0536371045649897</v>
      </c>
      <c r="AM27" s="13">
        <v>5.2927786342976235</v>
      </c>
      <c r="AN27" s="13">
        <v>1.1513407887097094</v>
      </c>
      <c r="AO27" s="13">
        <f t="shared" si="2"/>
        <v>-6.2049778932746991</v>
      </c>
      <c r="AS27" s="7">
        <f t="shared" si="35"/>
        <v>47.263230633843811</v>
      </c>
      <c r="AT27" s="7">
        <f t="shared" ref="AT27:AU27" si="49">((AD27/AD15)-1)*100</f>
        <v>47.263230633843811</v>
      </c>
      <c r="AU27" s="7">
        <f t="shared" si="49"/>
        <v>2.2402852974664267</v>
      </c>
      <c r="AV27" s="7">
        <f t="shared" si="39"/>
        <v>45.022945336377383</v>
      </c>
      <c r="AW27" s="7"/>
      <c r="BH27" s="1">
        <f t="shared" si="40"/>
        <v>5</v>
      </c>
      <c r="BI27" s="1">
        <f t="shared" si="41"/>
        <v>5</v>
      </c>
      <c r="BJ27" s="1">
        <f t="shared" si="42"/>
        <v>5</v>
      </c>
      <c r="BK27" s="1">
        <f t="shared" si="43"/>
        <v>5</v>
      </c>
      <c r="BL27" s="1">
        <f t="shared" si="44"/>
        <v>5</v>
      </c>
      <c r="CA27" s="14">
        <f t="shared" si="5"/>
        <v>0</v>
      </c>
    </row>
    <row r="28" spans="1:85">
      <c r="A28" s="1">
        <v>1973</v>
      </c>
      <c r="B28" s="1">
        <v>5</v>
      </c>
      <c r="C28" s="4">
        <v>18.237200000000001</v>
      </c>
      <c r="D28" s="4">
        <v>-1.6266</v>
      </c>
      <c r="E28" s="2">
        <f t="shared" si="13"/>
        <v>1880.8866198977732</v>
      </c>
      <c r="F28" s="2">
        <f t="shared" si="14"/>
        <v>1070.8559054172308</v>
      </c>
      <c r="G28" s="5">
        <f t="shared" si="15"/>
        <v>1.7564329714042481</v>
      </c>
      <c r="H28" s="4">
        <f t="shared" si="16"/>
        <v>1.7420763272071047</v>
      </c>
      <c r="I28" s="4">
        <f t="shared" si="17"/>
        <v>1.4196229458776526</v>
      </c>
      <c r="J28" s="4">
        <f t="shared" si="32"/>
        <v>0.32245338132945212</v>
      </c>
      <c r="K28" s="2" t="str">
        <f t="shared" si="27"/>
        <v>GSCI</v>
      </c>
      <c r="L28" s="11">
        <f t="shared" si="28"/>
        <v>1880.8866198977732</v>
      </c>
      <c r="M28" s="2">
        <f t="shared" si="18"/>
        <v>1451.2264936003003</v>
      </c>
      <c r="N28" s="2">
        <f t="shared" si="19"/>
        <v>863.07557308373009</v>
      </c>
      <c r="O28" s="2">
        <f t="shared" si="20"/>
        <v>588.15092051657018</v>
      </c>
      <c r="P28" s="2">
        <f t="shared" si="29"/>
        <v>1880.8866198977732</v>
      </c>
      <c r="Q28" s="2">
        <f t="shared" si="30"/>
        <v>1070.8559054172308</v>
      </c>
      <c r="U28" s="5">
        <f t="shared" si="21"/>
        <v>18.237200000000001</v>
      </c>
      <c r="V28" s="5">
        <f t="shared" si="22"/>
        <v>-1.6266</v>
      </c>
      <c r="X28" s="6">
        <v>26785</v>
      </c>
      <c r="Y28" s="2" t="str">
        <f t="shared" si="31"/>
        <v>DBC</v>
      </c>
      <c r="Z28" s="11">
        <f t="shared" si="33"/>
        <v>1880.8866198977732</v>
      </c>
      <c r="AA28" s="16">
        <f t="shared" si="24"/>
        <v>1451.2264936003003</v>
      </c>
      <c r="AB28" s="16">
        <f t="shared" si="25"/>
        <v>863.07557308373009</v>
      </c>
      <c r="AC28" s="16">
        <f t="shared" si="26"/>
        <v>588.15092051657018</v>
      </c>
      <c r="AD28" s="2">
        <f t="shared" si="11"/>
        <v>1880.8866198977732</v>
      </c>
      <c r="AE28" s="2">
        <f t="shared" si="12"/>
        <v>1070.8559054172308</v>
      </c>
      <c r="AF28" s="12" t="str">
        <f t="shared" si="37"/>
        <v/>
      </c>
      <c r="AG28" s="13" t="str">
        <f t="shared" si="34"/>
        <v/>
      </c>
      <c r="AH28" s="13" t="str">
        <f t="shared" ref="AH28:AI28" si="50">IF($B28=12,((AD28/AD16)-1)*100,"")</f>
        <v/>
      </c>
      <c r="AI28" s="13" t="str">
        <f t="shared" si="50"/>
        <v/>
      </c>
      <c r="AK28" s="12">
        <v>1995</v>
      </c>
      <c r="AL28" s="13">
        <v>37.182413289598813</v>
      </c>
      <c r="AM28" s="13">
        <v>20.332062367595128</v>
      </c>
      <c r="AN28" s="13">
        <v>37.182413289598749</v>
      </c>
      <c r="AO28" s="13">
        <f t="shared" si="2"/>
        <v>6.3948846218409017E-14</v>
      </c>
      <c r="AS28" s="7">
        <f t="shared" si="35"/>
        <v>70.141668048684807</v>
      </c>
      <c r="AT28" s="7">
        <f t="shared" ref="AT28:AU28" si="51">((AD28/AD16)-1)*100</f>
        <v>70.141668048684807</v>
      </c>
      <c r="AU28" s="7">
        <f t="shared" si="51"/>
        <v>-1.3648806825428905</v>
      </c>
      <c r="AV28" s="7">
        <f t="shared" si="39"/>
        <v>71.506548731227696</v>
      </c>
      <c r="AW28" s="7"/>
      <c r="BH28" s="1">
        <f t="shared" si="40"/>
        <v>6</v>
      </c>
      <c r="BI28" s="1">
        <f t="shared" si="41"/>
        <v>6</v>
      </c>
      <c r="BJ28" s="1">
        <f t="shared" si="42"/>
        <v>5</v>
      </c>
      <c r="BK28" s="1">
        <f t="shared" si="43"/>
        <v>6</v>
      </c>
      <c r="BL28" s="1">
        <f t="shared" si="44"/>
        <v>6</v>
      </c>
      <c r="CA28" s="14">
        <f t="shared" si="5"/>
        <v>0</v>
      </c>
    </row>
    <row r="29" spans="1:85">
      <c r="A29" s="1">
        <v>1973</v>
      </c>
      <c r="B29" s="1">
        <v>6</v>
      </c>
      <c r="C29" s="4">
        <v>-1.6939</v>
      </c>
      <c r="D29" s="4">
        <v>-0.39069999999999999</v>
      </c>
      <c r="E29" s="2">
        <f t="shared" si="13"/>
        <v>1849.0262814433247</v>
      </c>
      <c r="F29" s="2">
        <f t="shared" si="14"/>
        <v>1066.6720713947657</v>
      </c>
      <c r="G29" s="5">
        <f t="shared" si="15"/>
        <v>1.7334533555618115</v>
      </c>
      <c r="H29" s="4">
        <f t="shared" si="16"/>
        <v>1.7338639732592063</v>
      </c>
      <c r="I29" s="4">
        <f t="shared" si="17"/>
        <v>1.5022098957945367</v>
      </c>
      <c r="J29" s="4">
        <f t="shared" si="32"/>
        <v>0.23165407746466959</v>
      </c>
      <c r="K29" s="2" t="str">
        <f t="shared" si="27"/>
        <v>GSCI</v>
      </c>
      <c r="L29" s="11">
        <f t="shared" si="28"/>
        <v>1849.0262814433247</v>
      </c>
      <c r="M29" s="2">
        <f t="shared" si="18"/>
        <v>1434.3089508213766</v>
      </c>
      <c r="N29" s="2">
        <f t="shared" si="19"/>
        <v>848.45593595126479</v>
      </c>
      <c r="O29" s="2">
        <f t="shared" si="20"/>
        <v>585.85301487011191</v>
      </c>
      <c r="P29" s="2">
        <f t="shared" si="29"/>
        <v>1849.0262814433247</v>
      </c>
      <c r="Q29" s="2">
        <f t="shared" si="30"/>
        <v>1066.6720713947657</v>
      </c>
      <c r="U29" s="5">
        <f t="shared" si="21"/>
        <v>-1.6939</v>
      </c>
      <c r="V29" s="5">
        <f t="shared" si="22"/>
        <v>-0.39069999999999999</v>
      </c>
      <c r="X29" s="6">
        <v>26816</v>
      </c>
      <c r="Y29" s="2" t="str">
        <f t="shared" si="31"/>
        <v>DBC</v>
      </c>
      <c r="Z29" s="11">
        <f t="shared" si="33"/>
        <v>1849.0262814433247</v>
      </c>
      <c r="AA29" s="16">
        <f t="shared" si="24"/>
        <v>1434.3089508213766</v>
      </c>
      <c r="AB29" s="16">
        <f t="shared" si="25"/>
        <v>848.45593595126479</v>
      </c>
      <c r="AC29" s="16">
        <f t="shared" si="26"/>
        <v>585.85301487011191</v>
      </c>
      <c r="AD29" s="2">
        <f t="shared" si="11"/>
        <v>1849.0262814433247</v>
      </c>
      <c r="AE29" s="2">
        <f t="shared" si="12"/>
        <v>1066.6720713947657</v>
      </c>
      <c r="AF29" s="12" t="str">
        <f t="shared" si="37"/>
        <v/>
      </c>
      <c r="AG29" s="13" t="str">
        <f t="shared" si="34"/>
        <v/>
      </c>
      <c r="AH29" s="13" t="str">
        <f t="shared" ref="AH29:AI29" si="52">IF($B29=12,((AD29/AD17)-1)*100,"")</f>
        <v/>
      </c>
      <c r="AI29" s="13" t="str">
        <f t="shared" si="52"/>
        <v/>
      </c>
      <c r="AK29" s="12">
        <v>1996</v>
      </c>
      <c r="AL29" s="13">
        <v>25.012242259169646</v>
      </c>
      <c r="AM29" s="13">
        <v>33.91700445761461</v>
      </c>
      <c r="AN29" s="13">
        <v>22.519848776203922</v>
      </c>
      <c r="AO29" s="13">
        <f t="shared" si="2"/>
        <v>2.4923934829657242</v>
      </c>
      <c r="AS29" s="7">
        <f t="shared" si="35"/>
        <v>62.944382258262557</v>
      </c>
      <c r="AT29" s="7">
        <f t="shared" ref="AT29:AU29" si="53">((AD29/AD17)-1)*100</f>
        <v>62.944382258262557</v>
      </c>
      <c r="AU29" s="7">
        <f t="shared" si="53"/>
        <v>0.1983084099317578</v>
      </c>
      <c r="AV29" s="7">
        <f t="shared" si="39"/>
        <v>62.746073848330802</v>
      </c>
      <c r="AW29" s="7"/>
      <c r="BH29" s="1">
        <f t="shared" si="40"/>
        <v>7</v>
      </c>
      <c r="BI29" s="1">
        <f t="shared" si="41"/>
        <v>7</v>
      </c>
      <c r="BJ29" s="1">
        <f t="shared" si="42"/>
        <v>6</v>
      </c>
      <c r="BK29" s="1">
        <f t="shared" si="43"/>
        <v>7</v>
      </c>
      <c r="BL29" s="1">
        <f t="shared" si="44"/>
        <v>7</v>
      </c>
      <c r="CA29" s="14">
        <f t="shared" si="5"/>
        <v>0</v>
      </c>
    </row>
    <row r="30" spans="1:85">
      <c r="A30" s="1">
        <v>1973</v>
      </c>
      <c r="B30" s="1">
        <v>7</v>
      </c>
      <c r="C30" s="4">
        <v>25.772300000000001</v>
      </c>
      <c r="D30" s="4">
        <v>4.0667999999999997</v>
      </c>
      <c r="E30" s="2">
        <f t="shared" si="13"/>
        <v>2325.5628817757424</v>
      </c>
      <c r="F30" s="2">
        <f t="shared" si="14"/>
        <v>1110.051491194248</v>
      </c>
      <c r="G30" s="5">
        <f t="shared" si="15"/>
        <v>2.0950045112536064</v>
      </c>
      <c r="H30" s="4">
        <f t="shared" si="16"/>
        <v>2.0778073427776826</v>
      </c>
      <c r="I30" s="4">
        <f t="shared" si="17"/>
        <v>1.6582084788100815</v>
      </c>
      <c r="J30" s="4">
        <f t="shared" si="32"/>
        <v>0.41959886396760115</v>
      </c>
      <c r="K30" s="2" t="str">
        <f t="shared" si="27"/>
        <v>GSCI</v>
      </c>
      <c r="L30" s="11">
        <f t="shared" si="28"/>
        <v>2325.5628817757424</v>
      </c>
      <c r="M30" s="2">
        <f t="shared" si="18"/>
        <v>1676.8010304112822</v>
      </c>
      <c r="N30" s="2">
        <f t="shared" si="19"/>
        <v>1067.1225451324326</v>
      </c>
      <c r="O30" s="2">
        <f t="shared" si="20"/>
        <v>609.67848527884962</v>
      </c>
      <c r="P30" s="2">
        <f t="shared" si="29"/>
        <v>2325.5628817757424</v>
      </c>
      <c r="Q30" s="2">
        <f t="shared" si="30"/>
        <v>1110.051491194248</v>
      </c>
      <c r="U30" s="5">
        <f t="shared" si="21"/>
        <v>25.772300000000001</v>
      </c>
      <c r="V30" s="5">
        <f t="shared" si="22"/>
        <v>4.0667999999999997</v>
      </c>
      <c r="X30" s="6">
        <v>26846</v>
      </c>
      <c r="Y30" s="2" t="str">
        <f t="shared" si="31"/>
        <v>DBC</v>
      </c>
      <c r="Z30" s="11">
        <f t="shared" si="33"/>
        <v>2325.5628817757424</v>
      </c>
      <c r="AA30" s="16">
        <f t="shared" si="24"/>
        <v>1676.8010304112822</v>
      </c>
      <c r="AB30" s="16">
        <f t="shared" si="25"/>
        <v>1067.1225451324326</v>
      </c>
      <c r="AC30" s="16">
        <f t="shared" si="26"/>
        <v>609.67848527884962</v>
      </c>
      <c r="AD30" s="2">
        <f t="shared" si="11"/>
        <v>2325.5628817757424</v>
      </c>
      <c r="AE30" s="2">
        <f t="shared" si="12"/>
        <v>1110.051491194248</v>
      </c>
      <c r="AF30" s="12" t="str">
        <f t="shared" si="37"/>
        <v/>
      </c>
      <c r="AG30" s="13" t="str">
        <f t="shared" si="34"/>
        <v/>
      </c>
      <c r="AH30" s="13" t="str">
        <f t="shared" ref="AH30:AI30" si="54">IF($B30=12,((AD30/AD18)-1)*100,"")</f>
        <v/>
      </c>
      <c r="AI30" s="13" t="str">
        <f t="shared" si="54"/>
        <v/>
      </c>
      <c r="AK30" s="12">
        <v>1997</v>
      </c>
      <c r="AL30" s="13">
        <v>6.369969466890768</v>
      </c>
      <c r="AM30" s="13">
        <v>-14.071411758241004</v>
      </c>
      <c r="AN30" s="13">
        <v>33.061564296389243</v>
      </c>
      <c r="AO30" s="13">
        <f t="shared" si="2"/>
        <v>-26.691594829498474</v>
      </c>
      <c r="AS30" s="7">
        <f t="shared" si="35"/>
        <v>106.80907172259614</v>
      </c>
      <c r="AT30" s="7">
        <f t="shared" ref="AT30:AU30" si="55">((AD30/AD18)-1)*100</f>
        <v>106.80907172259614</v>
      </c>
      <c r="AU30" s="7">
        <f t="shared" si="55"/>
        <v>3.7791842990832158</v>
      </c>
      <c r="AV30" s="7">
        <f t="shared" si="39"/>
        <v>103.02988742351293</v>
      </c>
      <c r="AW30" s="7"/>
      <c r="BH30" s="1">
        <f t="shared" si="40"/>
        <v>8</v>
      </c>
      <c r="BI30" s="1">
        <f t="shared" si="41"/>
        <v>8</v>
      </c>
      <c r="BJ30" s="1">
        <f t="shared" si="42"/>
        <v>7</v>
      </c>
      <c r="BK30" s="1">
        <f t="shared" si="43"/>
        <v>8</v>
      </c>
      <c r="BL30" s="1">
        <f t="shared" si="44"/>
        <v>8</v>
      </c>
    </row>
    <row r="31" spans="1:85">
      <c r="A31" s="1">
        <v>1973</v>
      </c>
      <c r="B31" s="1">
        <v>8</v>
      </c>
      <c r="C31" s="4">
        <v>2.4592000000000001</v>
      </c>
      <c r="D31" s="4">
        <v>-3.4097</v>
      </c>
      <c r="E31" s="2">
        <f t="shared" si="13"/>
        <v>2382.7531241643715</v>
      </c>
      <c r="F31" s="2">
        <f t="shared" si="14"/>
        <v>1072.2020654989976</v>
      </c>
      <c r="G31" s="5">
        <f t="shared" si="15"/>
        <v>2.2222985767663577</v>
      </c>
      <c r="H31" s="4">
        <f t="shared" si="16"/>
        <v>2.215418041814516</v>
      </c>
      <c r="I31" s="4">
        <f t="shared" si="17"/>
        <v>1.8066532414301544</v>
      </c>
      <c r="J31" s="4">
        <f t="shared" si="32"/>
        <v>0.40876480038436158</v>
      </c>
      <c r="K31" s="2" t="str">
        <f t="shared" si="27"/>
        <v>GSCI</v>
      </c>
      <c r="L31" s="11">
        <f t="shared" si="28"/>
        <v>2382.7531241643715</v>
      </c>
      <c r="M31" s="2">
        <f t="shared" si="18"/>
        <v>1682.255500728626</v>
      </c>
      <c r="N31" s="2">
        <f t="shared" si="19"/>
        <v>1093.3652227623293</v>
      </c>
      <c r="O31" s="2">
        <f t="shared" si="20"/>
        <v>588.89027796629671</v>
      </c>
      <c r="P31" s="2">
        <f t="shared" si="29"/>
        <v>2382.7531241643715</v>
      </c>
      <c r="Q31" s="2">
        <f t="shared" si="30"/>
        <v>1072.2020654989976</v>
      </c>
      <c r="U31" s="5">
        <f t="shared" si="21"/>
        <v>2.4592000000000001</v>
      </c>
      <c r="V31" s="5">
        <f t="shared" si="22"/>
        <v>-3.4097</v>
      </c>
      <c r="X31" s="6">
        <v>26877</v>
      </c>
      <c r="Y31" s="2" t="str">
        <f t="shared" si="31"/>
        <v>DBC</v>
      </c>
      <c r="Z31" s="11">
        <f t="shared" si="33"/>
        <v>2382.7531241643715</v>
      </c>
      <c r="AA31" s="16">
        <f t="shared" si="24"/>
        <v>1682.255500728626</v>
      </c>
      <c r="AB31" s="16">
        <f t="shared" si="25"/>
        <v>1093.3652227623293</v>
      </c>
      <c r="AC31" s="16">
        <f t="shared" si="26"/>
        <v>588.89027796629671</v>
      </c>
      <c r="AD31" s="2">
        <f t="shared" si="11"/>
        <v>2382.7531241643715</v>
      </c>
      <c r="AE31" s="2">
        <f t="shared" si="12"/>
        <v>1072.2020654989976</v>
      </c>
      <c r="AF31" s="12" t="str">
        <f t="shared" si="37"/>
        <v/>
      </c>
      <c r="AG31" s="13" t="str">
        <f t="shared" si="34"/>
        <v/>
      </c>
      <c r="AH31" s="13" t="str">
        <f t="shared" ref="AH31:AI31" si="56">IF($B31=12,((AD31/AD19)-1)*100,"")</f>
        <v/>
      </c>
      <c r="AI31" s="13" t="str">
        <f t="shared" si="56"/>
        <v/>
      </c>
      <c r="AK31" s="12">
        <v>1998</v>
      </c>
      <c r="AL31" s="13">
        <v>28.370631553022442</v>
      </c>
      <c r="AM31" s="13">
        <v>-35.745587622548435</v>
      </c>
      <c r="AN31" s="13">
        <v>28.37063155302242</v>
      </c>
      <c r="AO31" s="13">
        <f t="shared" si="2"/>
        <v>0</v>
      </c>
      <c r="AS31" s="7">
        <f t="shared" si="35"/>
        <v>99.952176798573063</v>
      </c>
      <c r="AT31" s="7">
        <f t="shared" ref="AT31:AU31" si="57">((AD31/AD19)-1)*100</f>
        <v>99.952176798573063</v>
      </c>
      <c r="AU31" s="7">
        <f t="shared" si="57"/>
        <v>-3.3242913060519519</v>
      </c>
      <c r="AV31" s="7">
        <f t="shared" si="39"/>
        <v>103.27646810462501</v>
      </c>
      <c r="AW31" s="7"/>
      <c r="BH31" s="1">
        <f t="shared" si="40"/>
        <v>9</v>
      </c>
      <c r="BI31" s="1">
        <f t="shared" si="41"/>
        <v>9</v>
      </c>
      <c r="BJ31" s="1">
        <f t="shared" si="42"/>
        <v>7</v>
      </c>
      <c r="BK31" s="1">
        <f t="shared" si="43"/>
        <v>9</v>
      </c>
      <c r="BL31" s="1">
        <f t="shared" si="44"/>
        <v>9</v>
      </c>
    </row>
    <row r="32" spans="1:85">
      <c r="A32" s="1">
        <v>1973</v>
      </c>
      <c r="B32" s="1">
        <v>9</v>
      </c>
      <c r="C32" s="4">
        <v>-5.0232000000000001</v>
      </c>
      <c r="D32" s="4">
        <v>4.2782</v>
      </c>
      <c r="E32" s="2">
        <f t="shared" si="13"/>
        <v>2263.0626692313467</v>
      </c>
      <c r="F32" s="2">
        <f t="shared" si="14"/>
        <v>1118.0730142651757</v>
      </c>
      <c r="G32" s="5">
        <f t="shared" si="15"/>
        <v>2.0240741350140588</v>
      </c>
      <c r="H32" s="4">
        <f t="shared" si="16"/>
        <v>2.0331857496236045</v>
      </c>
      <c r="I32" s="4">
        <f t="shared" si="17"/>
        <v>1.8638692660574976</v>
      </c>
      <c r="J32" s="4">
        <f t="shared" si="32"/>
        <v>0.16931648356610696</v>
      </c>
      <c r="K32" s="2" t="str">
        <f t="shared" si="27"/>
        <v>GSCI</v>
      </c>
      <c r="L32" s="11">
        <f t="shared" si="28"/>
        <v>2263.0626692313467</v>
      </c>
      <c r="M32" s="2">
        <f t="shared" si="18"/>
        <v>1652.5274827307826</v>
      </c>
      <c r="N32" s="2">
        <f t="shared" si="19"/>
        <v>1038.4433008925319</v>
      </c>
      <c r="O32" s="2">
        <f t="shared" si="20"/>
        <v>614.08418183825086</v>
      </c>
      <c r="P32" s="2">
        <f t="shared" si="29"/>
        <v>2263.0626692313467</v>
      </c>
      <c r="Q32" s="2">
        <f t="shared" si="30"/>
        <v>1118.0730142651757</v>
      </c>
      <c r="U32" s="5">
        <f t="shared" si="21"/>
        <v>-5.0232000000000001</v>
      </c>
      <c r="V32" s="5">
        <f t="shared" si="22"/>
        <v>4.2782</v>
      </c>
      <c r="X32" s="6">
        <v>26908</v>
      </c>
      <c r="Y32" s="2" t="str">
        <f t="shared" si="31"/>
        <v>DBC</v>
      </c>
      <c r="Z32" s="11">
        <f t="shared" si="33"/>
        <v>2263.0626692313467</v>
      </c>
      <c r="AA32" s="16">
        <f t="shared" si="24"/>
        <v>1652.5274827307826</v>
      </c>
      <c r="AB32" s="16">
        <f t="shared" si="25"/>
        <v>1038.4433008925319</v>
      </c>
      <c r="AC32" s="16">
        <f t="shared" si="26"/>
        <v>614.08418183825086</v>
      </c>
      <c r="AD32" s="2">
        <f t="shared" si="11"/>
        <v>2263.0626692313467</v>
      </c>
      <c r="AE32" s="2">
        <f t="shared" si="12"/>
        <v>1118.0730142651757</v>
      </c>
      <c r="AF32" s="12" t="str">
        <f t="shared" si="37"/>
        <v/>
      </c>
      <c r="AG32" s="13" t="str">
        <f t="shared" si="34"/>
        <v/>
      </c>
      <c r="AH32" s="13" t="str">
        <f t="shared" ref="AH32:AI32" si="58">IF($B32=12,((AD32/AD20)-1)*100,"")</f>
        <v/>
      </c>
      <c r="AI32" s="13" t="str">
        <f t="shared" si="58"/>
        <v/>
      </c>
      <c r="AK32" s="12">
        <v>1999</v>
      </c>
      <c r="AL32" s="13">
        <v>26.084362211522571</v>
      </c>
      <c r="AM32" s="13">
        <v>40.920948237075947</v>
      </c>
      <c r="AN32" s="13">
        <v>20.842637937665543</v>
      </c>
      <c r="AO32" s="13">
        <f t="shared" si="2"/>
        <v>5.2417242738570273</v>
      </c>
      <c r="AS32" s="7">
        <f t="shared" si="35"/>
        <v>76.545289542840038</v>
      </c>
      <c r="AT32" s="7">
        <f t="shared" ref="AT32:AU32" si="59">((AD32/AD20)-1)*100</f>
        <v>76.545289542840038</v>
      </c>
      <c r="AU32" s="7">
        <f t="shared" si="59"/>
        <v>1.0663761311429987</v>
      </c>
      <c r="AV32" s="7">
        <f t="shared" si="39"/>
        <v>75.478913411697036</v>
      </c>
      <c r="AW32" s="7"/>
      <c r="BH32" s="1">
        <f t="shared" si="40"/>
        <v>10</v>
      </c>
      <c r="BI32" s="1">
        <f t="shared" si="41"/>
        <v>10</v>
      </c>
      <c r="BJ32" s="1">
        <f t="shared" si="42"/>
        <v>8</v>
      </c>
      <c r="BK32" s="1">
        <f t="shared" si="43"/>
        <v>10</v>
      </c>
      <c r="BL32" s="1">
        <f t="shared" si="44"/>
        <v>10</v>
      </c>
    </row>
    <row r="33" spans="1:64">
      <c r="A33" s="1">
        <v>1973</v>
      </c>
      <c r="B33" s="1">
        <v>10</v>
      </c>
      <c r="C33" s="4">
        <v>-5.3331999999999997</v>
      </c>
      <c r="D33" s="4">
        <v>0.16600000000000001</v>
      </c>
      <c r="E33" s="2">
        <f t="shared" si="13"/>
        <v>2142.3690109559006</v>
      </c>
      <c r="F33" s="2">
        <f t="shared" si="14"/>
        <v>1119.9290154688558</v>
      </c>
      <c r="G33" s="5">
        <f t="shared" si="15"/>
        <v>1.9129507150584919</v>
      </c>
      <c r="H33" s="4">
        <f t="shared" si="16"/>
        <v>1.9186761928949259</v>
      </c>
      <c r="I33" s="4">
        <f t="shared" si="17"/>
        <v>1.876785436847233</v>
      </c>
      <c r="J33" s="4">
        <f t="shared" si="32"/>
        <v>4.1890756047692879E-2</v>
      </c>
      <c r="K33" s="2" t="str">
        <f t="shared" si="27"/>
        <v>GSCI</v>
      </c>
      <c r="L33" s="11">
        <f t="shared" si="28"/>
        <v>2142.3690109559006</v>
      </c>
      <c r="M33" s="2">
        <f t="shared" si="18"/>
        <v>1598.1646043494336</v>
      </c>
      <c r="N33" s="2">
        <f t="shared" si="19"/>
        <v>983.06104276933127</v>
      </c>
      <c r="O33" s="2">
        <f t="shared" si="20"/>
        <v>615.10356158010234</v>
      </c>
      <c r="P33" s="2">
        <f t="shared" si="29"/>
        <v>2142.3690109559006</v>
      </c>
      <c r="Q33" s="2">
        <f t="shared" si="30"/>
        <v>1119.9290154688558</v>
      </c>
      <c r="U33" s="5">
        <f t="shared" si="21"/>
        <v>-5.3331999999999997</v>
      </c>
      <c r="V33" s="5">
        <f t="shared" si="22"/>
        <v>0.16600000000000001</v>
      </c>
      <c r="X33" s="6">
        <v>26938</v>
      </c>
      <c r="Y33" s="2" t="str">
        <f t="shared" si="31"/>
        <v>DBC</v>
      </c>
      <c r="Z33" s="11">
        <f t="shared" si="33"/>
        <v>2142.3690109559006</v>
      </c>
      <c r="AA33" s="16">
        <f t="shared" si="24"/>
        <v>1598.1646043494336</v>
      </c>
      <c r="AB33" s="16">
        <f t="shared" si="25"/>
        <v>983.06104276933127</v>
      </c>
      <c r="AC33" s="16">
        <f t="shared" si="26"/>
        <v>615.10356158010234</v>
      </c>
      <c r="AD33" s="2">
        <f t="shared" si="11"/>
        <v>2142.3690109559006</v>
      </c>
      <c r="AE33" s="2">
        <f t="shared" si="12"/>
        <v>1119.9290154688558</v>
      </c>
      <c r="AF33" s="12" t="str">
        <f t="shared" si="37"/>
        <v/>
      </c>
      <c r="AG33" s="13" t="str">
        <f t="shared" si="34"/>
        <v/>
      </c>
      <c r="AH33" s="13" t="str">
        <f t="shared" ref="AH33:AI33" si="60">IF($B33=12,((AD33/AD21)-1)*100,"")</f>
        <v/>
      </c>
      <c r="AI33" s="13" t="str">
        <f t="shared" si="60"/>
        <v/>
      </c>
      <c r="AK33" s="12">
        <v>2000</v>
      </c>
      <c r="AL33" s="13">
        <v>32.610694247448826</v>
      </c>
      <c r="AM33" s="13">
        <v>49.743468807705902</v>
      </c>
      <c r="AN33" s="13">
        <v>-9.1538332843544516</v>
      </c>
      <c r="AO33" s="13">
        <f t="shared" si="2"/>
        <v>41.764527531803282</v>
      </c>
      <c r="AS33" s="7">
        <f t="shared" si="35"/>
        <v>68.840467780493242</v>
      </c>
      <c r="AT33" s="7">
        <f t="shared" ref="AT33:AU33" si="61">((AD33/AD21)-1)*100</f>
        <v>68.840467780493242</v>
      </c>
      <c r="AU33" s="7">
        <f t="shared" si="61"/>
        <v>4.8570752108201276E-2</v>
      </c>
      <c r="AV33" s="7">
        <f t="shared" si="39"/>
        <v>68.791897028385037</v>
      </c>
      <c r="AW33" s="7"/>
      <c r="BH33" s="1">
        <f t="shared" si="40"/>
        <v>11</v>
      </c>
      <c r="BI33" s="1">
        <f t="shared" si="41"/>
        <v>11</v>
      </c>
      <c r="BJ33" s="1">
        <f t="shared" si="42"/>
        <v>9</v>
      </c>
      <c r="BK33" s="1">
        <f t="shared" si="43"/>
        <v>11</v>
      </c>
      <c r="BL33" s="1">
        <f t="shared" si="44"/>
        <v>11</v>
      </c>
    </row>
    <row r="34" spans="1:64">
      <c r="A34" s="1">
        <v>1973</v>
      </c>
      <c r="B34" s="1">
        <v>11</v>
      </c>
      <c r="C34" s="4">
        <v>5.2351000000000001</v>
      </c>
      <c r="D34" s="4">
        <v>-11.0906</v>
      </c>
      <c r="E34" s="2">
        <f t="shared" si="13"/>
        <v>2254.5241710484529</v>
      </c>
      <c r="F34" s="2">
        <f t="shared" si="14"/>
        <v>995.72216807926691</v>
      </c>
      <c r="G34" s="5">
        <f t="shared" si="15"/>
        <v>2.2642100812090948</v>
      </c>
      <c r="H34" s="4">
        <f t="shared" si="16"/>
        <v>2.2477560865274677</v>
      </c>
      <c r="I34" s="4">
        <f t="shared" si="17"/>
        <v>1.9787392906266703</v>
      </c>
      <c r="J34" s="4">
        <f t="shared" si="32"/>
        <v>0.26901679590079741</v>
      </c>
      <c r="K34" s="2" t="str">
        <f t="shared" si="27"/>
        <v>GSCI</v>
      </c>
      <c r="L34" s="11">
        <f t="shared" si="28"/>
        <v>2254.5241710484529</v>
      </c>
      <c r="M34" s="2">
        <f t="shared" si="18"/>
        <v>1581.4101573988482</v>
      </c>
      <c r="N34" s="2">
        <f t="shared" si="19"/>
        <v>1034.5252714193487</v>
      </c>
      <c r="O34" s="2">
        <f t="shared" si="20"/>
        <v>546.88488597949959</v>
      </c>
      <c r="P34" s="2">
        <f t="shared" si="29"/>
        <v>2254.5241710484529</v>
      </c>
      <c r="Q34" s="2">
        <f t="shared" si="30"/>
        <v>995.72216807926691</v>
      </c>
      <c r="U34" s="5">
        <f t="shared" si="21"/>
        <v>5.2351000000000001</v>
      </c>
      <c r="V34" s="5">
        <f t="shared" si="22"/>
        <v>-11.0906</v>
      </c>
      <c r="X34" s="6">
        <v>26969</v>
      </c>
      <c r="Y34" s="2" t="str">
        <f t="shared" si="31"/>
        <v>DBC</v>
      </c>
      <c r="Z34" s="11">
        <f t="shared" si="33"/>
        <v>2254.5241710484529</v>
      </c>
      <c r="AA34" s="16">
        <f t="shared" si="24"/>
        <v>1581.4101573988482</v>
      </c>
      <c r="AB34" s="16">
        <f t="shared" si="25"/>
        <v>1034.5252714193487</v>
      </c>
      <c r="AC34" s="16">
        <f t="shared" si="26"/>
        <v>546.88488597949959</v>
      </c>
      <c r="AD34" s="2">
        <f t="shared" si="11"/>
        <v>2254.5241710484529</v>
      </c>
      <c r="AE34" s="2">
        <f t="shared" si="12"/>
        <v>995.72216807926691</v>
      </c>
      <c r="AF34" s="12" t="str">
        <f t="shared" si="37"/>
        <v/>
      </c>
      <c r="AG34" s="13" t="str">
        <f t="shared" si="34"/>
        <v/>
      </c>
      <c r="AH34" s="13" t="str">
        <f t="shared" ref="AH34:AI34" si="62">IF($B34=12,((AD34/AD22)-1)*100,"")</f>
        <v/>
      </c>
      <c r="AI34" s="13" t="str">
        <f t="shared" si="62"/>
        <v/>
      </c>
      <c r="AK34" s="12">
        <v>2001</v>
      </c>
      <c r="AL34" s="13">
        <v>-27.393948907503617</v>
      </c>
      <c r="AM34" s="13">
        <v>-31.933154793428219</v>
      </c>
      <c r="AN34" s="13">
        <v>-11.859709273787688</v>
      </c>
      <c r="AO34" s="13">
        <f t="shared" si="2"/>
        <v>-15.534239633715929</v>
      </c>
      <c r="AS34" s="7">
        <f t="shared" si="35"/>
        <v>70.950811181178651</v>
      </c>
      <c r="AT34" s="7">
        <f t="shared" ref="AT34:AU34" si="63">((AD34/AD22)-1)*100</f>
        <v>70.950811181178651</v>
      </c>
      <c r="AU34" s="7">
        <f t="shared" si="63"/>
        <v>-15.131864779482928</v>
      </c>
      <c r="AV34" s="7">
        <f t="shared" si="39"/>
        <v>86.082675960661575</v>
      </c>
      <c r="AW34" s="7"/>
      <c r="BH34" s="1">
        <f t="shared" si="40"/>
        <v>12</v>
      </c>
      <c r="BI34" s="1">
        <f t="shared" si="41"/>
        <v>12</v>
      </c>
      <c r="BJ34" s="1">
        <f t="shared" si="42"/>
        <v>9</v>
      </c>
      <c r="BK34" s="1">
        <f t="shared" si="43"/>
        <v>12</v>
      </c>
      <c r="BL34" s="1">
        <f t="shared" si="44"/>
        <v>12</v>
      </c>
    </row>
    <row r="35" spans="1:64">
      <c r="A35" s="1">
        <v>1973</v>
      </c>
      <c r="B35" s="1">
        <v>12</v>
      </c>
      <c r="C35" s="4">
        <v>10.528700000000001</v>
      </c>
      <c r="D35" s="4">
        <v>1.9903999999999999</v>
      </c>
      <c r="E35" s="2">
        <f t="shared" si="13"/>
        <v>2491.8962574456314</v>
      </c>
      <c r="F35" s="2">
        <f t="shared" si="14"/>
        <v>1015.5410221127165</v>
      </c>
      <c r="G35" s="5">
        <f t="shared" si="15"/>
        <v>2.4537622835378201</v>
      </c>
      <c r="H35" s="4">
        <f t="shared" si="16"/>
        <v>2.4439524646325652</v>
      </c>
      <c r="I35" s="4">
        <f t="shared" si="17"/>
        <v>2.1037453413927625</v>
      </c>
      <c r="J35" s="4">
        <f t="shared" si="32"/>
        <v>0.34020712323980273</v>
      </c>
      <c r="K35" s="2" t="str">
        <f t="shared" si="27"/>
        <v>GSCI</v>
      </c>
      <c r="L35" s="11">
        <f t="shared" si="28"/>
        <v>2491.8962574456314</v>
      </c>
      <c r="M35" s="2">
        <f t="shared" si="18"/>
        <v>1701.2174164213129</v>
      </c>
      <c r="N35" s="2">
        <f t="shared" si="19"/>
        <v>1143.4473336712774</v>
      </c>
      <c r="O35" s="2">
        <f t="shared" si="20"/>
        <v>557.7700827500355</v>
      </c>
      <c r="P35" s="2">
        <f t="shared" si="29"/>
        <v>2491.8962574456314</v>
      </c>
      <c r="Q35" s="2">
        <f t="shared" si="30"/>
        <v>1015.5410221127165</v>
      </c>
      <c r="U35" s="5">
        <f t="shared" si="21"/>
        <v>10.528700000000001</v>
      </c>
      <c r="V35" s="5">
        <f t="shared" si="22"/>
        <v>1.9903999999999999</v>
      </c>
      <c r="X35" s="6">
        <v>26999</v>
      </c>
      <c r="Y35" s="2" t="str">
        <f t="shared" si="31"/>
        <v>DBC</v>
      </c>
      <c r="Z35" s="11">
        <f t="shared" si="33"/>
        <v>2491.8962574456314</v>
      </c>
      <c r="AA35" s="16">
        <f t="shared" si="24"/>
        <v>1701.2174164213129</v>
      </c>
      <c r="AB35" s="16">
        <f t="shared" si="25"/>
        <v>1143.4473336712774</v>
      </c>
      <c r="AC35" s="16">
        <f t="shared" si="26"/>
        <v>557.7700827500355</v>
      </c>
      <c r="AD35" s="2">
        <f t="shared" si="11"/>
        <v>2491.8962574456314</v>
      </c>
      <c r="AE35" s="2">
        <f t="shared" si="12"/>
        <v>1015.5410221127165</v>
      </c>
      <c r="AF35" s="12">
        <f t="shared" si="37"/>
        <v>1973</v>
      </c>
      <c r="AG35" s="13">
        <f t="shared" si="34"/>
        <v>74.956188419643112</v>
      </c>
      <c r="AH35" s="13">
        <f t="shared" ref="AH35:AI35" si="64">IF($B35=12,((AD35/AD23)-1)*100,"")</f>
        <v>74.956188419643112</v>
      </c>
      <c r="AI35" s="13">
        <f t="shared" si="64"/>
        <v>-14.656910887940144</v>
      </c>
      <c r="AK35" s="12">
        <v>2002</v>
      </c>
      <c r="AL35" s="13">
        <v>15.380290205396395</v>
      </c>
      <c r="AM35" s="13">
        <v>32.068723680817904</v>
      </c>
      <c r="AN35" s="13">
        <v>-22.115461062025211</v>
      </c>
      <c r="AO35" s="13">
        <f t="shared" si="2"/>
        <v>37.49575126742161</v>
      </c>
      <c r="AS35" s="7">
        <f t="shared" si="35"/>
        <v>74.956188419643112</v>
      </c>
      <c r="AT35" s="7">
        <f t="shared" ref="AT35:AU35" si="65">((AD35/AD23)-1)*100</f>
        <v>74.956188419643112</v>
      </c>
      <c r="AU35" s="7">
        <f t="shared" si="65"/>
        <v>-14.656910887940144</v>
      </c>
      <c r="AV35" s="7">
        <f t="shared" si="39"/>
        <v>89.613099307583255</v>
      </c>
      <c r="AW35" s="7"/>
      <c r="BH35" s="1">
        <f t="shared" si="40"/>
        <v>13</v>
      </c>
      <c r="BI35" s="1">
        <f t="shared" si="41"/>
        <v>13</v>
      </c>
      <c r="BJ35" s="1">
        <f t="shared" si="42"/>
        <v>9</v>
      </c>
      <c r="BK35" s="1">
        <f t="shared" si="43"/>
        <v>13</v>
      </c>
      <c r="BL35" s="1">
        <f t="shared" si="44"/>
        <v>13</v>
      </c>
    </row>
    <row r="36" spans="1:64">
      <c r="A36" s="1">
        <v>1974</v>
      </c>
      <c r="B36" s="1">
        <v>1</v>
      </c>
      <c r="C36" s="4">
        <v>11.1585</v>
      </c>
      <c r="D36" s="4">
        <v>-0.71760000000000002</v>
      </c>
      <c r="E36" s="2">
        <f t="shared" si="13"/>
        <v>2769.9545013327024</v>
      </c>
      <c r="F36" s="2">
        <f t="shared" si="14"/>
        <v>1008.2534997380357</v>
      </c>
      <c r="G36" s="5">
        <f t="shared" si="15"/>
        <v>2.7472798279920592</v>
      </c>
      <c r="H36" s="4">
        <f t="shared" si="16"/>
        <v>2.7328356678320831</v>
      </c>
      <c r="I36" s="4">
        <f t="shared" si="17"/>
        <v>2.2730965220767878</v>
      </c>
      <c r="J36" s="4">
        <f t="shared" si="32"/>
        <v>0.45973914575529529</v>
      </c>
      <c r="K36" s="2" t="str">
        <f t="shared" si="27"/>
        <v>GSCI</v>
      </c>
      <c r="L36" s="11">
        <f t="shared" si="28"/>
        <v>2769.9545013327024</v>
      </c>
      <c r="M36" s="2">
        <f t="shared" si="18"/>
        <v>1790.0286210368795</v>
      </c>
      <c r="N36" s="2">
        <f t="shared" si="19"/>
        <v>945.52388091634259</v>
      </c>
      <c r="O36" s="2">
        <f t="shared" si="20"/>
        <v>844.50474012053678</v>
      </c>
      <c r="P36" s="2">
        <f t="shared" si="29"/>
        <v>2769.9545013327024</v>
      </c>
      <c r="Q36" s="2">
        <f t="shared" si="30"/>
        <v>1008.2534997380357</v>
      </c>
      <c r="U36" s="5">
        <f t="shared" si="21"/>
        <v>11.1585</v>
      </c>
      <c r="V36" s="5">
        <f t="shared" si="22"/>
        <v>-0.71760000000000002</v>
      </c>
      <c r="X36" s="6">
        <v>27030</v>
      </c>
      <c r="Y36" s="2" t="str">
        <f t="shared" si="31"/>
        <v>DBC</v>
      </c>
      <c r="Z36" s="11">
        <f t="shared" si="33"/>
        <v>2769.9545013327024</v>
      </c>
      <c r="AA36" s="16">
        <f t="shared" si="24"/>
        <v>1790.0286210368795</v>
      </c>
      <c r="AB36" s="16">
        <f t="shared" si="25"/>
        <v>945.52388091634259</v>
      </c>
      <c r="AC36" s="16">
        <f t="shared" si="26"/>
        <v>844.50474012053678</v>
      </c>
      <c r="AD36" s="2">
        <f t="shared" si="11"/>
        <v>2769.9545013327024</v>
      </c>
      <c r="AE36" s="2">
        <f t="shared" si="12"/>
        <v>1008.2534997380357</v>
      </c>
      <c r="AF36" s="12" t="str">
        <f t="shared" si="37"/>
        <v/>
      </c>
      <c r="AG36" s="13" t="str">
        <f t="shared" si="34"/>
        <v/>
      </c>
      <c r="AH36" s="13" t="str">
        <f t="shared" ref="AH36:AI36" si="66">IF($B36=12,((AD36/AD24)-1)*100,"")</f>
        <v/>
      </c>
      <c r="AI36" s="13" t="str">
        <f t="shared" si="66"/>
        <v/>
      </c>
      <c r="AK36" s="12">
        <v>2003</v>
      </c>
      <c r="AL36" s="13">
        <v>20.335979850864771</v>
      </c>
      <c r="AM36" s="13">
        <v>20.717782344402913</v>
      </c>
      <c r="AN36" s="13">
        <v>28.396892810544738</v>
      </c>
      <c r="AO36" s="13">
        <f t="shared" si="2"/>
        <v>-8.0609129596799676</v>
      </c>
      <c r="AS36" s="7">
        <f t="shared" si="35"/>
        <v>88.055088975233019</v>
      </c>
      <c r="AT36" s="7">
        <f t="shared" ref="AT36:AU36" si="67">((AD36/AD24)-1)*100</f>
        <v>88.055088975233019</v>
      </c>
      <c r="AU36" s="7">
        <f t="shared" si="67"/>
        <v>-13.986964549882487</v>
      </c>
      <c r="AV36" s="7">
        <f t="shared" si="39"/>
        <v>102.04205352511551</v>
      </c>
      <c r="AW36" s="7"/>
      <c r="BH36" s="1">
        <f t="shared" si="40"/>
        <v>14</v>
      </c>
      <c r="BI36" s="1">
        <f t="shared" si="41"/>
        <v>14</v>
      </c>
      <c r="BJ36" s="1">
        <f t="shared" si="42"/>
        <v>9</v>
      </c>
      <c r="BK36" s="1">
        <f t="shared" si="43"/>
        <v>14</v>
      </c>
      <c r="BL36" s="1">
        <f t="shared" si="44"/>
        <v>14</v>
      </c>
    </row>
    <row r="37" spans="1:64">
      <c r="A37" s="1">
        <v>1974</v>
      </c>
      <c r="B37" s="1">
        <v>2</v>
      </c>
      <c r="C37" s="4">
        <v>-0.53110000000000002</v>
      </c>
      <c r="D37" s="4">
        <v>-7.2499999999999995E-2</v>
      </c>
      <c r="E37" s="2">
        <f t="shared" si="13"/>
        <v>2755.2432729761244</v>
      </c>
      <c r="F37" s="2">
        <f t="shared" si="14"/>
        <v>1007.5225159507256</v>
      </c>
      <c r="G37" s="5">
        <f t="shared" si="15"/>
        <v>2.7346716617803843</v>
      </c>
      <c r="H37" s="4">
        <f t="shared" si="16"/>
        <v>2.7345842334971318</v>
      </c>
      <c r="I37" s="4">
        <f t="shared" si="17"/>
        <v>2.3945636641040502</v>
      </c>
      <c r="J37" s="4">
        <f t="shared" si="32"/>
        <v>0.34002056939308156</v>
      </c>
      <c r="K37" s="2" t="str">
        <f t="shared" si="27"/>
        <v>GSCI</v>
      </c>
      <c r="L37" s="11">
        <f t="shared" si="28"/>
        <v>2755.2432729761244</v>
      </c>
      <c r="M37" s="2">
        <f t="shared" si="18"/>
        <v>1784.3946777687452</v>
      </c>
      <c r="N37" s="2">
        <f t="shared" si="19"/>
        <v>940.50220358479589</v>
      </c>
      <c r="O37" s="2">
        <f t="shared" si="20"/>
        <v>843.89247418394939</v>
      </c>
      <c r="P37" s="2">
        <f t="shared" si="29"/>
        <v>2755.2432729761244</v>
      </c>
      <c r="Q37" s="2">
        <f t="shared" si="30"/>
        <v>1007.5225159507256</v>
      </c>
      <c r="U37" s="5">
        <f t="shared" si="21"/>
        <v>-0.53110000000000002</v>
      </c>
      <c r="V37" s="5">
        <f t="shared" si="22"/>
        <v>-7.2499999999999995E-2</v>
      </c>
      <c r="X37" s="6">
        <v>27061</v>
      </c>
      <c r="Y37" s="2" t="str">
        <f t="shared" si="31"/>
        <v>DBC</v>
      </c>
      <c r="Z37" s="11">
        <f t="shared" si="33"/>
        <v>2755.2432729761244</v>
      </c>
      <c r="AA37" s="16">
        <f t="shared" si="24"/>
        <v>1784.3946777687452</v>
      </c>
      <c r="AB37" s="16">
        <f t="shared" si="25"/>
        <v>940.50220358479589</v>
      </c>
      <c r="AC37" s="16">
        <f t="shared" si="26"/>
        <v>843.89247418394939</v>
      </c>
      <c r="AD37" s="2">
        <f t="shared" si="11"/>
        <v>2755.2432729761244</v>
      </c>
      <c r="AE37" s="2">
        <f t="shared" si="12"/>
        <v>1007.5225159507256</v>
      </c>
      <c r="AF37" s="12" t="str">
        <f t="shared" si="37"/>
        <v/>
      </c>
      <c r="AG37" s="13" t="str">
        <f t="shared" si="34"/>
        <v/>
      </c>
      <c r="AH37" s="13" t="str">
        <f t="shared" ref="AH37:AI37" si="68">IF($B37=12,((AD37/AD25)-1)*100,"")</f>
        <v/>
      </c>
      <c r="AI37" s="13" t="str">
        <f t="shared" si="68"/>
        <v/>
      </c>
      <c r="AK37" s="12">
        <v>2004</v>
      </c>
      <c r="AL37" s="13">
        <v>12.249838831505212</v>
      </c>
      <c r="AM37" s="13">
        <v>17.277520976473305</v>
      </c>
      <c r="AN37" s="13">
        <v>10.744506785086205</v>
      </c>
      <c r="AO37" s="13">
        <f t="shared" si="2"/>
        <v>1.5053320464190065</v>
      </c>
      <c r="AS37" s="7">
        <f t="shared" si="35"/>
        <v>79.282977077556822</v>
      </c>
      <c r="AT37" s="7">
        <f t="shared" ref="AT37:AU37" si="69">((AD37/AD25)-1)*100</f>
        <v>79.282977077556822</v>
      </c>
      <c r="AU37" s="7">
        <f t="shared" si="69"/>
        <v>-10.908861363652555</v>
      </c>
      <c r="AV37" s="7">
        <f t="shared" si="39"/>
        <v>90.19183844120937</v>
      </c>
      <c r="AW37" s="7"/>
      <c r="BH37" s="1">
        <f t="shared" si="40"/>
        <v>15</v>
      </c>
      <c r="BI37" s="1">
        <f t="shared" si="41"/>
        <v>15</v>
      </c>
      <c r="BJ37" s="1">
        <f t="shared" si="42"/>
        <v>9</v>
      </c>
      <c r="BK37" s="1">
        <f t="shared" si="43"/>
        <v>15</v>
      </c>
      <c r="BL37" s="1">
        <f t="shared" si="44"/>
        <v>15</v>
      </c>
    </row>
    <row r="38" spans="1:64">
      <c r="A38" s="1">
        <v>1974</v>
      </c>
      <c r="B38" s="1">
        <v>3</v>
      </c>
      <c r="C38" s="4">
        <v>-11.508699999999999</v>
      </c>
      <c r="D38" s="4">
        <v>-2.0369999999999999</v>
      </c>
      <c r="E38" s="2">
        <f t="shared" si="13"/>
        <v>2438.1505904191213</v>
      </c>
      <c r="F38" s="2">
        <f t="shared" si="14"/>
        <v>986.99928230080934</v>
      </c>
      <c r="G38" s="5">
        <f t="shared" si="15"/>
        <v>2.4702658189735565</v>
      </c>
      <c r="H38" s="4">
        <f t="shared" si="16"/>
        <v>2.4828524101413456</v>
      </c>
      <c r="I38" s="4">
        <f t="shared" si="17"/>
        <v>2.414485283806552</v>
      </c>
      <c r="J38" s="4">
        <f t="shared" si="32"/>
        <v>6.8367126334793582E-2</v>
      </c>
      <c r="K38" s="2" t="str">
        <f t="shared" si="27"/>
        <v>GSCI</v>
      </c>
      <c r="L38" s="11">
        <f t="shared" si="28"/>
        <v>2438.1505904191213</v>
      </c>
      <c r="M38" s="2">
        <f t="shared" si="18"/>
        <v>1658.965010965655</v>
      </c>
      <c r="N38" s="2">
        <f t="shared" si="19"/>
        <v>832.26262648083252</v>
      </c>
      <c r="O38" s="2">
        <f t="shared" si="20"/>
        <v>826.70238448482235</v>
      </c>
      <c r="P38" s="2">
        <f t="shared" si="29"/>
        <v>2438.1505904191213</v>
      </c>
      <c r="Q38" s="2">
        <f t="shared" si="30"/>
        <v>986.99928230080934</v>
      </c>
      <c r="U38" s="5">
        <f t="shared" si="21"/>
        <v>-11.508699999999999</v>
      </c>
      <c r="V38" s="5">
        <f t="shared" si="22"/>
        <v>-2.0369999999999999</v>
      </c>
      <c r="X38" s="6">
        <v>27089</v>
      </c>
      <c r="Y38" s="2" t="str">
        <f t="shared" si="31"/>
        <v>DBC</v>
      </c>
      <c r="Z38" s="11">
        <f t="shared" si="33"/>
        <v>2438.1505904191213</v>
      </c>
      <c r="AA38" s="16">
        <f t="shared" si="24"/>
        <v>1658.965010965655</v>
      </c>
      <c r="AB38" s="16">
        <f t="shared" si="25"/>
        <v>832.26262648083252</v>
      </c>
      <c r="AC38" s="16">
        <f t="shared" si="26"/>
        <v>826.70238448482235</v>
      </c>
      <c r="AD38" s="2">
        <f t="shared" si="11"/>
        <v>2438.1505904191213</v>
      </c>
      <c r="AE38" s="2">
        <f t="shared" si="12"/>
        <v>986.99928230080934</v>
      </c>
      <c r="AF38" s="12" t="str">
        <f t="shared" si="37"/>
        <v/>
      </c>
      <c r="AG38" s="13" t="str">
        <f t="shared" si="34"/>
        <v/>
      </c>
      <c r="AH38" s="13" t="str">
        <f t="shared" ref="AH38:AI38" si="70">IF($B38=12,((AD38/AD26)-1)*100,"")</f>
        <v/>
      </c>
      <c r="AI38" s="13" t="str">
        <f t="shared" si="70"/>
        <v/>
      </c>
      <c r="AK38" s="12">
        <v>2005</v>
      </c>
      <c r="AL38" s="13">
        <v>1.4746856560467148</v>
      </c>
      <c r="AM38" s="13">
        <v>25.553155433185193</v>
      </c>
      <c r="AN38" s="13">
        <v>4.7885803603852528</v>
      </c>
      <c r="AO38" s="13">
        <f t="shared" si="2"/>
        <v>-3.3138947043385381</v>
      </c>
      <c r="AS38" s="7">
        <f t="shared" si="35"/>
        <v>62.519924045937955</v>
      </c>
      <c r="AT38" s="7">
        <f t="shared" ref="AT38:AU38" si="71">((AD38/AD26)-1)*100</f>
        <v>62.519924045937955</v>
      </c>
      <c r="AU38" s="7">
        <f t="shared" si="71"/>
        <v>-12.801690344816363</v>
      </c>
      <c r="AV38" s="7">
        <f t="shared" si="39"/>
        <v>75.32161439075432</v>
      </c>
      <c r="AW38" s="7"/>
      <c r="BH38" s="1">
        <f t="shared" si="40"/>
        <v>16</v>
      </c>
      <c r="BI38" s="1">
        <f t="shared" si="41"/>
        <v>16</v>
      </c>
      <c r="BJ38" s="1">
        <f t="shared" si="42"/>
        <v>9</v>
      </c>
      <c r="BK38" s="1">
        <f t="shared" si="43"/>
        <v>16</v>
      </c>
      <c r="BL38" s="1">
        <f t="shared" si="44"/>
        <v>16</v>
      </c>
    </row>
    <row r="39" spans="1:64">
      <c r="A39" s="1">
        <v>1974</v>
      </c>
      <c r="B39" s="1">
        <v>4</v>
      </c>
      <c r="C39" s="4">
        <v>1.1066</v>
      </c>
      <c r="D39" s="4">
        <v>-3.5859000000000001</v>
      </c>
      <c r="E39" s="2">
        <f t="shared" si="13"/>
        <v>2465.1311648526994</v>
      </c>
      <c r="F39" s="2">
        <f t="shared" si="14"/>
        <v>951.60647503678467</v>
      </c>
      <c r="G39" s="5">
        <f t="shared" si="15"/>
        <v>2.5904943162113403</v>
      </c>
      <c r="H39" s="4">
        <f t="shared" si="16"/>
        <v>2.5853685111603881</v>
      </c>
      <c r="I39" s="4">
        <f t="shared" si="17"/>
        <v>2.4608034502288647</v>
      </c>
      <c r="J39" s="4">
        <f t="shared" si="32"/>
        <v>0.12456506093152342</v>
      </c>
      <c r="K39" s="2" t="str">
        <f t="shared" si="27"/>
        <v>GSCI</v>
      </c>
      <c r="L39" s="11">
        <f t="shared" si="28"/>
        <v>2465.1311648526994</v>
      </c>
      <c r="M39" s="2">
        <f t="shared" si="18"/>
        <v>1638.5301083850504</v>
      </c>
      <c r="N39" s="2">
        <f t="shared" si="19"/>
        <v>841.47244470546946</v>
      </c>
      <c r="O39" s="2">
        <f t="shared" si="20"/>
        <v>797.05766367958108</v>
      </c>
      <c r="P39" s="2">
        <f t="shared" si="29"/>
        <v>2465.1311648526994</v>
      </c>
      <c r="Q39" s="2">
        <f t="shared" si="30"/>
        <v>951.60647503678467</v>
      </c>
      <c r="U39" s="5">
        <f t="shared" si="21"/>
        <v>1.1066</v>
      </c>
      <c r="V39" s="5">
        <f t="shared" si="22"/>
        <v>-3.5859000000000001</v>
      </c>
      <c r="X39" s="6">
        <v>27120</v>
      </c>
      <c r="Y39" s="2" t="str">
        <f t="shared" si="31"/>
        <v>DBC</v>
      </c>
      <c r="Z39" s="11">
        <f t="shared" si="33"/>
        <v>2465.1311648526994</v>
      </c>
      <c r="AA39" s="16">
        <f t="shared" si="24"/>
        <v>1638.5301083850504</v>
      </c>
      <c r="AB39" s="16">
        <f t="shared" si="25"/>
        <v>841.47244470546946</v>
      </c>
      <c r="AC39" s="16">
        <f t="shared" si="26"/>
        <v>797.05766367958108</v>
      </c>
      <c r="AD39" s="2">
        <f t="shared" si="11"/>
        <v>2465.1311648526994</v>
      </c>
      <c r="AE39" s="2">
        <f t="shared" si="12"/>
        <v>951.60647503678467</v>
      </c>
      <c r="AF39" s="12" t="str">
        <f t="shared" si="37"/>
        <v/>
      </c>
      <c r="AG39" s="13" t="str">
        <f t="shared" si="34"/>
        <v/>
      </c>
      <c r="AH39" s="13" t="str">
        <f t="shared" ref="AH39:AI39" si="72">IF($B39=12,((AD39/AD27)-1)*100,"")</f>
        <v/>
      </c>
      <c r="AI39" s="13" t="str">
        <f t="shared" si="72"/>
        <v/>
      </c>
      <c r="AK39" s="12">
        <v>2006</v>
      </c>
      <c r="AL39" s="13">
        <v>13.419305157774897</v>
      </c>
      <c r="AM39" s="13">
        <v>2.0807409795209564</v>
      </c>
      <c r="AN39" s="13">
        <v>15.685833043816654</v>
      </c>
      <c r="AO39" s="13">
        <f t="shared" si="2"/>
        <v>-2.2665278860417573</v>
      </c>
      <c r="AS39" s="7">
        <f t="shared" si="35"/>
        <v>54.964261790943603</v>
      </c>
      <c r="AT39" s="7">
        <f t="shared" ref="AT39:AU39" si="73">((AD39/AD27)-1)*100</f>
        <v>54.964261790943603</v>
      </c>
      <c r="AU39" s="7">
        <f t="shared" si="73"/>
        <v>-12.581362312317934</v>
      </c>
      <c r="AV39" s="7">
        <f t="shared" si="39"/>
        <v>67.545624103261531</v>
      </c>
      <c r="AW39" s="7"/>
      <c r="BH39" s="1">
        <f t="shared" si="40"/>
        <v>17</v>
      </c>
      <c r="BI39" s="1">
        <f t="shared" si="41"/>
        <v>17</v>
      </c>
      <c r="BJ39" s="1">
        <f t="shared" si="42"/>
        <v>9</v>
      </c>
      <c r="BK39" s="1">
        <f t="shared" si="43"/>
        <v>17</v>
      </c>
      <c r="BL39" s="1">
        <f t="shared" si="44"/>
        <v>17</v>
      </c>
    </row>
    <row r="40" spans="1:64">
      <c r="A40" s="1">
        <v>1974</v>
      </c>
      <c r="B40" s="1">
        <v>5</v>
      </c>
      <c r="C40" s="4">
        <v>-6.7648999999999999</v>
      </c>
      <c r="D40" s="4">
        <v>-3.0228999999999999</v>
      </c>
      <c r="E40" s="2">
        <f t="shared" si="13"/>
        <v>2298.367506681579</v>
      </c>
      <c r="F40" s="2">
        <f t="shared" si="14"/>
        <v>922.84036290289771</v>
      </c>
      <c r="G40" s="5">
        <f t="shared" si="15"/>
        <v>2.4905363907705627</v>
      </c>
      <c r="H40" s="4">
        <f t="shared" si="16"/>
        <v>2.4950522060272209</v>
      </c>
      <c r="I40" s="4">
        <f t="shared" si="17"/>
        <v>2.4686279082661535</v>
      </c>
      <c r="J40" s="4">
        <f t="shared" si="32"/>
        <v>2.6424297761067361E-2</v>
      </c>
      <c r="K40" s="2" t="str">
        <f t="shared" si="27"/>
        <v>GSCI</v>
      </c>
      <c r="L40" s="11">
        <f t="shared" si="28"/>
        <v>2298.367506681579</v>
      </c>
      <c r="M40" s="2">
        <f t="shared" si="18"/>
        <v>1557.5110828578004</v>
      </c>
      <c r="N40" s="2">
        <f t="shared" si="19"/>
        <v>784.54767529358924</v>
      </c>
      <c r="O40" s="2">
        <f t="shared" si="20"/>
        <v>772.96340756421102</v>
      </c>
      <c r="P40" s="2">
        <f t="shared" si="29"/>
        <v>2298.367506681579</v>
      </c>
      <c r="Q40" s="2">
        <f t="shared" si="30"/>
        <v>922.84036290289771</v>
      </c>
      <c r="U40" s="5">
        <f t="shared" si="21"/>
        <v>-6.7648999999999999</v>
      </c>
      <c r="V40" s="5">
        <f t="shared" si="22"/>
        <v>-3.0228999999999999</v>
      </c>
      <c r="X40" s="6">
        <v>27150</v>
      </c>
      <c r="Y40" s="2" t="str">
        <f t="shared" si="31"/>
        <v>DBC</v>
      </c>
      <c r="Z40" s="11">
        <f t="shared" si="33"/>
        <v>2298.367506681579</v>
      </c>
      <c r="AA40" s="16">
        <f t="shared" si="24"/>
        <v>1557.5110828578004</v>
      </c>
      <c r="AB40" s="16">
        <f t="shared" si="25"/>
        <v>784.54767529358924</v>
      </c>
      <c r="AC40" s="16">
        <f t="shared" si="26"/>
        <v>772.96340756421102</v>
      </c>
      <c r="AD40" s="2">
        <f t="shared" si="11"/>
        <v>2298.367506681579</v>
      </c>
      <c r="AE40" s="2">
        <f t="shared" si="12"/>
        <v>922.84036290289771</v>
      </c>
      <c r="AF40" s="12" t="str">
        <f t="shared" si="37"/>
        <v/>
      </c>
      <c r="AG40" s="13" t="str">
        <f t="shared" si="34"/>
        <v/>
      </c>
      <c r="AH40" s="13" t="str">
        <f t="shared" ref="AH40:AI40" si="74">IF($B40=12,((AD40/AD28)-1)*100,"")</f>
        <v/>
      </c>
      <c r="AI40" s="13" t="str">
        <f t="shared" si="74"/>
        <v/>
      </c>
      <c r="AK40" s="12">
        <v>2007</v>
      </c>
      <c r="AL40" s="13">
        <v>21.663038206840945</v>
      </c>
      <c r="AM40" s="13">
        <v>31.356322049687456</v>
      </c>
      <c r="AN40" s="13">
        <v>5.3949752197318901</v>
      </c>
      <c r="AO40" s="13">
        <f t="shared" si="2"/>
        <v>16.268062987109055</v>
      </c>
      <c r="AS40" s="7">
        <f t="shared" si="35"/>
        <v>22.195962391741396</v>
      </c>
      <c r="AT40" s="7">
        <f t="shared" ref="AT40:AU40" si="75">((AD40/AD28)-1)*100</f>
        <v>22.195962391741396</v>
      </c>
      <c r="AU40" s="7">
        <f t="shared" si="75"/>
        <v>-13.822171756774571</v>
      </c>
      <c r="AV40" s="7">
        <f t="shared" si="39"/>
        <v>36.018134148515969</v>
      </c>
      <c r="AW40" s="7"/>
      <c r="BH40" s="1">
        <f t="shared" si="40"/>
        <v>18</v>
      </c>
      <c r="BI40" s="1">
        <f t="shared" si="41"/>
        <v>18</v>
      </c>
      <c r="BJ40" s="1">
        <f t="shared" si="42"/>
        <v>9</v>
      </c>
      <c r="BK40" s="1">
        <f t="shared" si="43"/>
        <v>18</v>
      </c>
      <c r="BL40" s="1">
        <f t="shared" si="44"/>
        <v>18</v>
      </c>
    </row>
    <row r="41" spans="1:64">
      <c r="A41" s="1">
        <v>1974</v>
      </c>
      <c r="B41" s="1">
        <v>6</v>
      </c>
      <c r="C41" s="4">
        <v>12.416499999999999</v>
      </c>
      <c r="D41" s="4">
        <v>-1.1228</v>
      </c>
      <c r="E41" s="2">
        <f t="shared" si="13"/>
        <v>2583.7443081486977</v>
      </c>
      <c r="F41" s="2">
        <f t="shared" si="14"/>
        <v>912.47871130822398</v>
      </c>
      <c r="G41" s="5">
        <f t="shared" si="15"/>
        <v>2.831566672327483</v>
      </c>
      <c r="H41" s="4">
        <f t="shared" si="16"/>
        <v>2.8155421739322324</v>
      </c>
      <c r="I41" s="4">
        <f t="shared" si="17"/>
        <v>2.5641381093349245</v>
      </c>
      <c r="J41" s="4">
        <f t="shared" si="32"/>
        <v>0.25140406459730791</v>
      </c>
      <c r="K41" s="2" t="str">
        <f t="shared" si="27"/>
        <v>GSCI</v>
      </c>
      <c r="L41" s="11">
        <f t="shared" si="28"/>
        <v>2583.7443081486977</v>
      </c>
      <c r="M41" s="2">
        <f t="shared" si="18"/>
        <v>1646.2456118204977</v>
      </c>
      <c r="N41" s="2">
        <f t="shared" si="19"/>
        <v>881.96103739641785</v>
      </c>
      <c r="O41" s="2">
        <f t="shared" si="20"/>
        <v>764.28457442408001</v>
      </c>
      <c r="P41" s="2">
        <f t="shared" si="29"/>
        <v>2583.7443081486977</v>
      </c>
      <c r="Q41" s="2">
        <f t="shared" si="30"/>
        <v>912.47871130822398</v>
      </c>
      <c r="U41" s="5">
        <f t="shared" si="21"/>
        <v>12.416499999999999</v>
      </c>
      <c r="V41" s="5">
        <f t="shared" si="22"/>
        <v>-1.1228</v>
      </c>
      <c r="X41" s="6">
        <v>27181</v>
      </c>
      <c r="Y41" s="2" t="str">
        <f t="shared" si="31"/>
        <v>DBC</v>
      </c>
      <c r="Z41" s="11">
        <f t="shared" si="33"/>
        <v>2583.7443081486977</v>
      </c>
      <c r="AA41" s="16">
        <f t="shared" si="24"/>
        <v>1646.2456118204977</v>
      </c>
      <c r="AB41" s="16">
        <f t="shared" si="25"/>
        <v>881.96103739641785</v>
      </c>
      <c r="AC41" s="16">
        <f t="shared" si="26"/>
        <v>764.28457442408001</v>
      </c>
      <c r="AD41" s="2">
        <f t="shared" si="11"/>
        <v>2583.7443081486977</v>
      </c>
      <c r="AE41" s="2">
        <f t="shared" si="12"/>
        <v>912.47871130822398</v>
      </c>
      <c r="AF41" s="12" t="str">
        <f t="shared" si="37"/>
        <v/>
      </c>
      <c r="AG41" s="13" t="str">
        <f t="shared" si="34"/>
        <v/>
      </c>
      <c r="AH41" s="13" t="str">
        <f t="shared" ref="AH41:AI41" si="76">IF($B41=12,((AD41/AD29)-1)*100,"")</f>
        <v/>
      </c>
      <c r="AI41" s="13" t="str">
        <f t="shared" si="76"/>
        <v/>
      </c>
      <c r="AK41" s="12">
        <v>2008</v>
      </c>
      <c r="AL41" s="13">
        <v>-14.617151066906853</v>
      </c>
      <c r="AM41" s="13">
        <v>-30.806054431208995</v>
      </c>
      <c r="AN41" s="13">
        <v>-36.969100085277596</v>
      </c>
      <c r="AO41" s="13">
        <f t="shared" si="2"/>
        <v>22.351949018370743</v>
      </c>
      <c r="AS41" s="7">
        <f t="shared" si="35"/>
        <v>39.735402037220481</v>
      </c>
      <c r="AT41" s="7">
        <f t="shared" ref="AT41:AU41" si="77">((AD41/AD29)-1)*100</f>
        <v>39.735402037220481</v>
      </c>
      <c r="AU41" s="7">
        <f t="shared" si="77"/>
        <v>-14.455554262794246</v>
      </c>
      <c r="AV41" s="7">
        <f t="shared" si="39"/>
        <v>54.190956300014726</v>
      </c>
      <c r="AW41" s="7"/>
      <c r="BH41" s="1">
        <f t="shared" si="40"/>
        <v>19</v>
      </c>
      <c r="BI41" s="1">
        <f t="shared" si="41"/>
        <v>19</v>
      </c>
      <c r="BJ41" s="1">
        <f t="shared" si="42"/>
        <v>9</v>
      </c>
      <c r="BK41" s="1">
        <f t="shared" si="43"/>
        <v>19</v>
      </c>
      <c r="BL41" s="1">
        <f t="shared" si="44"/>
        <v>19</v>
      </c>
    </row>
    <row r="42" spans="1:64">
      <c r="A42" s="1">
        <v>1974</v>
      </c>
      <c r="B42" s="1">
        <v>7</v>
      </c>
      <c r="C42" s="4">
        <v>23.831499999999998</v>
      </c>
      <c r="D42" s="4">
        <v>-7.4185999999999996</v>
      </c>
      <c r="E42" s="2">
        <f t="shared" si="13"/>
        <v>3199.4893329451547</v>
      </c>
      <c r="F42" s="2">
        <f t="shared" si="14"/>
        <v>844.78556563111215</v>
      </c>
      <c r="G42" s="5">
        <f t="shared" si="15"/>
        <v>3.7873390160909284</v>
      </c>
      <c r="H42" s="4">
        <f t="shared" si="16"/>
        <v>3.7410629759881333</v>
      </c>
      <c r="I42" s="4">
        <f t="shared" si="17"/>
        <v>2.886033084797031</v>
      </c>
      <c r="J42" s="4">
        <f t="shared" si="32"/>
        <v>0.85502989119110229</v>
      </c>
      <c r="K42" s="2" t="str">
        <f t="shared" si="27"/>
        <v>GSCI</v>
      </c>
      <c r="L42" s="11">
        <f t="shared" si="28"/>
        <v>3199.4893329451547</v>
      </c>
      <c r="M42" s="2">
        <f t="shared" si="18"/>
        <v>1799.7309410094006</v>
      </c>
      <c r="N42" s="2">
        <f t="shared" si="19"/>
        <v>1092.1455820235453</v>
      </c>
      <c r="O42" s="2">
        <f t="shared" si="20"/>
        <v>707.58535898585524</v>
      </c>
      <c r="P42" s="2">
        <f t="shared" si="29"/>
        <v>3199.4893329451547</v>
      </c>
      <c r="Q42" s="2">
        <f t="shared" si="30"/>
        <v>844.78556563111215</v>
      </c>
      <c r="U42" s="5">
        <f t="shared" si="21"/>
        <v>23.831499999999998</v>
      </c>
      <c r="V42" s="5">
        <f t="shared" si="22"/>
        <v>-7.4185999999999996</v>
      </c>
      <c r="X42" s="6">
        <v>27211</v>
      </c>
      <c r="Y42" s="2" t="str">
        <f t="shared" si="31"/>
        <v>DBC</v>
      </c>
      <c r="Z42" s="11">
        <f t="shared" si="33"/>
        <v>3199.4893329451547</v>
      </c>
      <c r="AA42" s="16">
        <f t="shared" si="24"/>
        <v>1799.7309410094006</v>
      </c>
      <c r="AB42" s="16">
        <f t="shared" si="25"/>
        <v>1092.1455820235453</v>
      </c>
      <c r="AC42" s="16">
        <f t="shared" si="26"/>
        <v>707.58535898585524</v>
      </c>
      <c r="AD42" s="2">
        <f t="shared" si="11"/>
        <v>3199.4893329451547</v>
      </c>
      <c r="AE42" s="2">
        <f t="shared" si="12"/>
        <v>844.78556563111215</v>
      </c>
      <c r="AF42" s="12" t="str">
        <f t="shared" si="37"/>
        <v/>
      </c>
      <c r="AG42" s="13" t="str">
        <f t="shared" si="34"/>
        <v/>
      </c>
      <c r="AH42" s="13" t="str">
        <f t="shared" ref="AH42:AI42" si="78">IF($B42=12,((AD42/AD30)-1)*100,"")</f>
        <v/>
      </c>
      <c r="AI42" s="13" t="str">
        <f t="shared" si="78"/>
        <v/>
      </c>
      <c r="AK42" s="12">
        <v>2009</v>
      </c>
      <c r="AL42" s="13">
        <v>26.422358987820239</v>
      </c>
      <c r="AM42" s="13">
        <v>15.081476763699776</v>
      </c>
      <c r="AN42" s="13">
        <v>26.422358987820193</v>
      </c>
      <c r="AO42" s="13">
        <f t="shared" si="2"/>
        <v>4.6185277824406512E-14</v>
      </c>
      <c r="AS42" s="7">
        <f t="shared" si="35"/>
        <v>37.579136561644113</v>
      </c>
      <c r="AT42" s="7">
        <f t="shared" ref="AT42:AU42" si="79">((AD42/AD30)-1)*100</f>
        <v>37.579136561644113</v>
      </c>
      <c r="AU42" s="7">
        <f t="shared" si="79"/>
        <v>-23.89672259957506</v>
      </c>
      <c r="AV42" s="7">
        <f t="shared" si="39"/>
        <v>61.475859161219176</v>
      </c>
      <c r="AW42" s="7"/>
      <c r="BH42" s="1">
        <f t="shared" si="40"/>
        <v>20</v>
      </c>
      <c r="BI42" s="1">
        <f t="shared" si="41"/>
        <v>20</v>
      </c>
      <c r="BJ42" s="1">
        <f t="shared" si="42"/>
        <v>9</v>
      </c>
      <c r="BK42" s="1">
        <f t="shared" si="43"/>
        <v>20</v>
      </c>
      <c r="BL42" s="1">
        <f t="shared" si="44"/>
        <v>20</v>
      </c>
    </row>
    <row r="43" spans="1:64">
      <c r="A43" s="1">
        <v>1974</v>
      </c>
      <c r="B43" s="1">
        <v>8</v>
      </c>
      <c r="C43" s="4">
        <v>-4.9048999999999996</v>
      </c>
      <c r="D43" s="4">
        <v>-8.6370000000000005</v>
      </c>
      <c r="E43" s="2">
        <f t="shared" si="13"/>
        <v>3042.557580653528</v>
      </c>
      <c r="F43" s="2">
        <f t="shared" si="14"/>
        <v>771.82143632755299</v>
      </c>
      <c r="G43" s="5">
        <f t="shared" si="15"/>
        <v>3.9420485587061336</v>
      </c>
      <c r="H43" s="4">
        <f t="shared" si="16"/>
        <v>3.932477816671943</v>
      </c>
      <c r="I43" s="4">
        <f t="shared" si="17"/>
        <v>3.1639318937204792</v>
      </c>
      <c r="J43" s="4">
        <f t="shared" si="32"/>
        <v>0.76854592295146373</v>
      </c>
      <c r="K43" s="2" t="str">
        <f t="shared" si="27"/>
        <v>GSCI</v>
      </c>
      <c r="L43" s="11">
        <f t="shared" si="28"/>
        <v>3042.557580653528</v>
      </c>
      <c r="M43" s="2">
        <f t="shared" si="18"/>
        <v>1685.0481449011195</v>
      </c>
      <c r="N43" s="2">
        <f t="shared" si="19"/>
        <v>1038.5769333708724</v>
      </c>
      <c r="O43" s="2">
        <f t="shared" si="20"/>
        <v>646.47121153024693</v>
      </c>
      <c r="P43" s="2">
        <f t="shared" si="29"/>
        <v>3042.557580653528</v>
      </c>
      <c r="Q43" s="2">
        <f t="shared" si="30"/>
        <v>771.82143632755299</v>
      </c>
      <c r="U43" s="5">
        <f t="shared" si="21"/>
        <v>-4.9048999999999996</v>
      </c>
      <c r="V43" s="5">
        <f t="shared" si="22"/>
        <v>-8.6370000000000005</v>
      </c>
      <c r="X43" s="6">
        <v>27242</v>
      </c>
      <c r="Y43" s="2" t="str">
        <f t="shared" si="31"/>
        <v>DBC</v>
      </c>
      <c r="Z43" s="11">
        <f t="shared" si="33"/>
        <v>3042.557580653528</v>
      </c>
      <c r="AA43" s="16">
        <f t="shared" si="24"/>
        <v>1685.0481449011195</v>
      </c>
      <c r="AB43" s="16">
        <f t="shared" si="25"/>
        <v>1038.5769333708724</v>
      </c>
      <c r="AC43" s="16">
        <f t="shared" si="26"/>
        <v>646.47121153024693</v>
      </c>
      <c r="AD43" s="2">
        <f t="shared" si="11"/>
        <v>3042.557580653528</v>
      </c>
      <c r="AE43" s="2">
        <f t="shared" si="12"/>
        <v>771.82143632755299</v>
      </c>
      <c r="AF43" s="12" t="str">
        <f t="shared" si="37"/>
        <v/>
      </c>
      <c r="AG43" s="13" t="str">
        <f t="shared" si="34"/>
        <v/>
      </c>
      <c r="AH43" s="13" t="str">
        <f t="shared" ref="AH43:AI43" si="80">IF($B43=12,((AD43/AD31)-1)*100,"")</f>
        <v/>
      </c>
      <c r="AI43" s="13" t="str">
        <f t="shared" si="80"/>
        <v/>
      </c>
      <c r="AK43" s="12">
        <v>2010</v>
      </c>
      <c r="AL43" s="13">
        <v>14.932917960777603</v>
      </c>
      <c r="AM43" s="13">
        <v>11.84574158796754</v>
      </c>
      <c r="AN43" s="13">
        <v>14.932917960777626</v>
      </c>
      <c r="AO43" s="13">
        <f t="shared" si="2"/>
        <v>-2.3092638912203256E-14</v>
      </c>
      <c r="AS43" s="7">
        <f t="shared" si="35"/>
        <v>27.69084425062076</v>
      </c>
      <c r="AT43" s="7">
        <f t="shared" ref="AT43:AU43" si="81">((AD43/AD31)-1)*100</f>
        <v>27.69084425062076</v>
      </c>
      <c r="AU43" s="7">
        <f t="shared" si="81"/>
        <v>-28.015300365202055</v>
      </c>
      <c r="AV43" s="7">
        <f t="shared" si="39"/>
        <v>55.706144615822815</v>
      </c>
      <c r="AW43" s="7"/>
      <c r="BH43" s="1">
        <f t="shared" si="40"/>
        <v>21</v>
      </c>
      <c r="BI43" s="1">
        <f t="shared" si="41"/>
        <v>21</v>
      </c>
      <c r="BJ43" s="1">
        <f t="shared" si="42"/>
        <v>9</v>
      </c>
      <c r="BK43" s="1">
        <f t="shared" si="43"/>
        <v>21</v>
      </c>
      <c r="BL43" s="1">
        <f t="shared" si="44"/>
        <v>21</v>
      </c>
    </row>
    <row r="44" spans="1:64">
      <c r="A44" s="1">
        <v>1974</v>
      </c>
      <c r="B44" s="1">
        <v>9</v>
      </c>
      <c r="C44" s="4">
        <v>12.098800000000001</v>
      </c>
      <c r="D44" s="4">
        <v>-11.5038</v>
      </c>
      <c r="E44" s="2">
        <f t="shared" si="13"/>
        <v>3410.6705372216375</v>
      </c>
      <c r="F44" s="2">
        <f t="shared" si="14"/>
        <v>683.03264193530401</v>
      </c>
      <c r="G44" s="5">
        <f t="shared" si="15"/>
        <v>4.9934224630287751</v>
      </c>
      <c r="H44" s="4">
        <f t="shared" si="16"/>
        <v>4.9429012893927355</v>
      </c>
      <c r="I44" s="4">
        <f t="shared" si="17"/>
        <v>3.6453767803805572</v>
      </c>
      <c r="J44" s="4">
        <f t="shared" si="32"/>
        <v>1.2975245090121783</v>
      </c>
      <c r="K44" s="2" t="str">
        <f t="shared" si="27"/>
        <v>GSCI</v>
      </c>
      <c r="L44" s="11">
        <f t="shared" si="28"/>
        <v>3410.6705372216375</v>
      </c>
      <c r="M44" s="2">
        <f t="shared" si="18"/>
        <v>1736.334735683778</v>
      </c>
      <c r="N44" s="2">
        <f t="shared" si="19"/>
        <v>1164.2322793855476</v>
      </c>
      <c r="O44" s="2">
        <f t="shared" si="20"/>
        <v>572.10245629823044</v>
      </c>
      <c r="P44" s="2">
        <f t="shared" si="29"/>
        <v>3410.6705372216375</v>
      </c>
      <c r="Q44" s="2">
        <f t="shared" si="30"/>
        <v>683.03264193530401</v>
      </c>
      <c r="U44" s="5">
        <f t="shared" si="21"/>
        <v>12.098800000000001</v>
      </c>
      <c r="V44" s="5">
        <f t="shared" si="22"/>
        <v>-11.5038</v>
      </c>
      <c r="X44" s="6">
        <v>27273</v>
      </c>
      <c r="Y44" s="2" t="str">
        <f t="shared" si="31"/>
        <v>DBC</v>
      </c>
      <c r="Z44" s="11">
        <f t="shared" si="33"/>
        <v>3410.6705372216375</v>
      </c>
      <c r="AA44" s="16">
        <f t="shared" si="24"/>
        <v>1736.334735683778</v>
      </c>
      <c r="AB44" s="16">
        <f t="shared" si="25"/>
        <v>1164.2322793855476</v>
      </c>
      <c r="AC44" s="16">
        <f t="shared" si="26"/>
        <v>572.10245629823044</v>
      </c>
      <c r="AD44" s="2">
        <f t="shared" si="11"/>
        <v>3410.6705372216375</v>
      </c>
      <c r="AE44" s="2">
        <f t="shared" si="12"/>
        <v>683.03264193530401</v>
      </c>
      <c r="AF44" s="12" t="str">
        <f t="shared" si="37"/>
        <v/>
      </c>
      <c r="AG44" s="13" t="str">
        <f t="shared" si="34"/>
        <v/>
      </c>
      <c r="AH44" s="13" t="str">
        <f t="shared" ref="AH44:AI44" si="82">IF($B44=12,((AD44/AD32)-1)*100,"")</f>
        <v/>
      </c>
      <c r="AI44" s="13" t="str">
        <f t="shared" si="82"/>
        <v/>
      </c>
      <c r="AK44" s="12">
        <v>2011</v>
      </c>
      <c r="AL44" s="13">
        <v>1.314941783523893</v>
      </c>
      <c r="AM44" s="13">
        <v>-2.6840657003620372</v>
      </c>
      <c r="AN44" s="13">
        <v>2.0606179812270087</v>
      </c>
      <c r="AO44" s="13">
        <f t="shared" si="2"/>
        <v>-0.74567619770311566</v>
      </c>
      <c r="AS44" s="7">
        <f t="shared" si="35"/>
        <v>50.710388342010781</v>
      </c>
      <c r="AT44" s="7">
        <f t="shared" ref="AT44:AU44" si="83">((AD44/AD32)-1)*100</f>
        <v>50.710388342010781</v>
      </c>
      <c r="AU44" s="7">
        <f t="shared" si="83"/>
        <v>-38.909835652888077</v>
      </c>
      <c r="AV44" s="7">
        <f t="shared" si="39"/>
        <v>89.620223994898851</v>
      </c>
      <c r="AW44" s="7"/>
      <c r="BH44" s="1">
        <f t="shared" si="40"/>
        <v>22</v>
      </c>
      <c r="BI44" s="1">
        <f t="shared" si="41"/>
        <v>22</v>
      </c>
      <c r="BJ44" s="1">
        <f t="shared" si="42"/>
        <v>9</v>
      </c>
      <c r="BK44" s="1">
        <f t="shared" si="43"/>
        <v>22</v>
      </c>
      <c r="BL44" s="1">
        <f t="shared" si="44"/>
        <v>22</v>
      </c>
    </row>
    <row r="45" spans="1:64">
      <c r="A45" s="1">
        <v>1974</v>
      </c>
      <c r="B45" s="1">
        <v>10</v>
      </c>
      <c r="C45" s="4">
        <v>9.0004000000000008</v>
      </c>
      <c r="D45" s="4">
        <v>16.808299999999999</v>
      </c>
      <c r="E45" s="2">
        <f t="shared" si="13"/>
        <v>3717.6445282537338</v>
      </c>
      <c r="F45" s="2">
        <f t="shared" si="14"/>
        <v>797.83881748971567</v>
      </c>
      <c r="G45" s="5">
        <f t="shared" si="15"/>
        <v>4.6596435855938472</v>
      </c>
      <c r="H45" s="4">
        <f t="shared" si="16"/>
        <v>4.6731320476795091</v>
      </c>
      <c r="I45" s="4">
        <f t="shared" si="17"/>
        <v>3.9122890975419495</v>
      </c>
      <c r="J45" s="4">
        <f t="shared" si="32"/>
        <v>0.76084295013755954</v>
      </c>
      <c r="K45" s="2" t="str">
        <f t="shared" si="27"/>
        <v>GSCI</v>
      </c>
      <c r="L45" s="11">
        <f t="shared" si="28"/>
        <v>3717.6445282537338</v>
      </c>
      <c r="M45" s="2">
        <f t="shared" si="18"/>
        <v>1937.2809949195703</v>
      </c>
      <c r="N45" s="2">
        <f t="shared" si="19"/>
        <v>1269.0178414593645</v>
      </c>
      <c r="O45" s="2">
        <f t="shared" si="20"/>
        <v>668.2631534602059</v>
      </c>
      <c r="P45" s="2">
        <f t="shared" si="29"/>
        <v>3717.6445282537338</v>
      </c>
      <c r="Q45" s="2">
        <f t="shared" si="30"/>
        <v>797.83881748971567</v>
      </c>
      <c r="U45" s="5">
        <f t="shared" si="21"/>
        <v>9.0004000000000008</v>
      </c>
      <c r="V45" s="5">
        <f t="shared" si="22"/>
        <v>16.808299999999999</v>
      </c>
      <c r="X45" s="6">
        <v>27303</v>
      </c>
      <c r="Y45" s="2" t="str">
        <f t="shared" si="31"/>
        <v>DBC</v>
      </c>
      <c r="Z45" s="11">
        <f t="shared" si="33"/>
        <v>3717.6445282537338</v>
      </c>
      <c r="AA45" s="16">
        <f t="shared" ref="AA45:AA48" si="84">SUM(AB45:AC45)</f>
        <v>1937.2809949195703</v>
      </c>
      <c r="AB45" s="16">
        <f t="shared" ref="AB45:AB48" si="85">IF($B45=1,($AA44/2)*(1+(U45/100)),AB44*(1+(U45/100)))</f>
        <v>1269.0178414593645</v>
      </c>
      <c r="AC45" s="16">
        <f t="shared" ref="AC45:AC48" si="86">IF($B45=1,($AA44/2)*(1+(V45/100)),AC44*(1+(V45/100)))</f>
        <v>668.2631534602059</v>
      </c>
      <c r="AD45" s="2">
        <f t="shared" si="11"/>
        <v>3717.6445282537338</v>
      </c>
      <c r="AE45" s="2">
        <f t="shared" si="12"/>
        <v>797.83881748971567</v>
      </c>
      <c r="AF45" s="12" t="str">
        <f t="shared" si="37"/>
        <v/>
      </c>
      <c r="AG45" s="13" t="str">
        <f t="shared" si="34"/>
        <v/>
      </c>
      <c r="AH45" s="13" t="str">
        <f t="shared" ref="AH45:AI45" si="87">IF($B45=12,((AD45/AD33)-1)*100,"")</f>
        <v/>
      </c>
      <c r="AI45" s="13" t="str">
        <f t="shared" si="87"/>
        <v/>
      </c>
      <c r="AK45" s="12">
        <v>2012</v>
      </c>
      <c r="AL45" s="13">
        <v>12.911662933661972</v>
      </c>
      <c r="AM45" s="13">
        <v>3.3171844021803398</v>
      </c>
      <c r="AN45" s="13">
        <v>15.836205853022879</v>
      </c>
      <c r="AO45" s="13">
        <f t="shared" si="2"/>
        <v>-2.9245429193609063</v>
      </c>
      <c r="AS45" s="7">
        <f t="shared" si="35"/>
        <v>73.529607142467171</v>
      </c>
      <c r="AT45" s="7">
        <f t="shared" ref="AT45:AU45" si="88">((AD45/AD33)-1)*100</f>
        <v>73.529607142467171</v>
      </c>
      <c r="AU45" s="7">
        <f t="shared" si="88"/>
        <v>-28.759876164499389</v>
      </c>
      <c r="AV45" s="7">
        <f t="shared" si="39"/>
        <v>102.28948330696656</v>
      </c>
      <c r="AW45" s="7"/>
      <c r="BH45" s="1">
        <f t="shared" si="40"/>
        <v>23</v>
      </c>
      <c r="BI45" s="1">
        <f t="shared" si="41"/>
        <v>23</v>
      </c>
      <c r="BJ45" s="1">
        <f t="shared" si="42"/>
        <v>9</v>
      </c>
      <c r="BK45" s="1">
        <f t="shared" si="43"/>
        <v>23</v>
      </c>
      <c r="BL45" s="1">
        <f t="shared" si="44"/>
        <v>23</v>
      </c>
    </row>
    <row r="46" spans="1:64">
      <c r="A46" s="1">
        <v>1974</v>
      </c>
      <c r="B46" s="1">
        <v>11</v>
      </c>
      <c r="C46" s="4">
        <v>1.9456</v>
      </c>
      <c r="D46" s="4">
        <v>-4.8849999999999998</v>
      </c>
      <c r="E46" s="2">
        <f t="shared" si="13"/>
        <v>3789.975020195438</v>
      </c>
      <c r="F46" s="2">
        <f t="shared" si="14"/>
        <v>758.86439125534309</v>
      </c>
      <c r="G46" s="5">
        <f t="shared" si="15"/>
        <v>4.9942717880409617</v>
      </c>
      <c r="H46" s="4">
        <f t="shared" si="16"/>
        <v>4.9789794194523216</v>
      </c>
      <c r="I46" s="4">
        <f t="shared" si="17"/>
        <v>4.1970213845153737</v>
      </c>
      <c r="J46" s="4">
        <f t="shared" si="32"/>
        <v>0.78195803493694793</v>
      </c>
      <c r="K46" s="2" t="str">
        <f t="shared" si="27"/>
        <v>GSCI</v>
      </c>
      <c r="L46" s="11">
        <f t="shared" si="28"/>
        <v>3789.975020195438</v>
      </c>
      <c r="M46" s="2">
        <f t="shared" si="18"/>
        <v>1929.3263509964727</v>
      </c>
      <c r="N46" s="2">
        <f t="shared" si="19"/>
        <v>1293.7078525827978</v>
      </c>
      <c r="O46" s="2">
        <f t="shared" si="20"/>
        <v>635.61849841367484</v>
      </c>
      <c r="P46" s="2">
        <f t="shared" si="29"/>
        <v>3789.975020195438</v>
      </c>
      <c r="Q46" s="2">
        <f t="shared" si="30"/>
        <v>758.86439125534309</v>
      </c>
      <c r="U46" s="5">
        <f t="shared" si="21"/>
        <v>1.9456</v>
      </c>
      <c r="V46" s="5">
        <f t="shared" si="22"/>
        <v>-4.8849999999999998</v>
      </c>
      <c r="X46" s="6">
        <v>27334</v>
      </c>
      <c r="Y46" s="2" t="str">
        <f t="shared" si="31"/>
        <v>DBC</v>
      </c>
      <c r="Z46" s="11">
        <f t="shared" si="33"/>
        <v>3789.975020195438</v>
      </c>
      <c r="AA46" s="16">
        <f t="shared" si="84"/>
        <v>1929.3263509964727</v>
      </c>
      <c r="AB46" s="16">
        <f t="shared" si="85"/>
        <v>1293.7078525827978</v>
      </c>
      <c r="AC46" s="16">
        <f t="shared" si="86"/>
        <v>635.61849841367484</v>
      </c>
      <c r="AD46" s="2">
        <f t="shared" si="11"/>
        <v>3789.975020195438</v>
      </c>
      <c r="AE46" s="2">
        <f t="shared" si="12"/>
        <v>758.86439125534309</v>
      </c>
      <c r="AF46" s="12" t="str">
        <f t="shared" si="37"/>
        <v/>
      </c>
      <c r="AG46" s="13" t="str">
        <f t="shared" si="34"/>
        <v/>
      </c>
      <c r="AH46" s="13" t="str">
        <f t="shared" ref="AH46:AI46" si="89">IF($B46=12,((AD46/AD34)-1)*100,"")</f>
        <v/>
      </c>
      <c r="AI46" s="13" t="str">
        <f t="shared" si="89"/>
        <v/>
      </c>
      <c r="AK46" s="12">
        <v>2013</v>
      </c>
      <c r="AL46" s="13">
        <v>24.373679826891536</v>
      </c>
      <c r="AM46" s="13">
        <v>-7.5757856972665465</v>
      </c>
      <c r="AN46" s="13">
        <v>32.212687935526944</v>
      </c>
      <c r="AO46" s="13">
        <f t="shared" si="2"/>
        <v>-7.839008108635408</v>
      </c>
      <c r="AS46" s="7">
        <f t="shared" si="35"/>
        <v>68.105317692510383</v>
      </c>
      <c r="AT46" s="7">
        <f t="shared" ref="AT46:AU46" si="90">((AD46/AD34)-1)*100</f>
        <v>68.105317692510383</v>
      </c>
      <c r="AU46" s="7">
        <f t="shared" si="90"/>
        <v>-23.787536766487673</v>
      </c>
      <c r="AV46" s="7">
        <f t="shared" si="39"/>
        <v>91.892854458998059</v>
      </c>
      <c r="AW46" s="7"/>
      <c r="BH46" s="1">
        <f t="shared" si="40"/>
        <v>24</v>
      </c>
      <c r="BI46" s="1">
        <f t="shared" si="41"/>
        <v>24</v>
      </c>
      <c r="BJ46" s="1">
        <f t="shared" si="42"/>
        <v>9</v>
      </c>
      <c r="BK46" s="1">
        <f t="shared" si="43"/>
        <v>24</v>
      </c>
      <c r="BL46" s="1">
        <f t="shared" si="44"/>
        <v>24</v>
      </c>
    </row>
    <row r="47" spans="1:64">
      <c r="A47" s="1">
        <v>1974</v>
      </c>
      <c r="B47" s="1">
        <v>12</v>
      </c>
      <c r="C47" s="4">
        <v>-8.2700999999999993</v>
      </c>
      <c r="D47" s="4">
        <v>-1.5578000000000001</v>
      </c>
      <c r="E47" s="2">
        <f t="shared" si="13"/>
        <v>3476.5402960502552</v>
      </c>
      <c r="F47" s="2">
        <f t="shared" si="14"/>
        <v>747.04280176836733</v>
      </c>
      <c r="G47" s="5">
        <f t="shared" si="15"/>
        <v>4.6537364228940294</v>
      </c>
      <c r="H47" s="4">
        <f t="shared" si="16"/>
        <v>4.669224184634901</v>
      </c>
      <c r="I47" s="4">
        <f t="shared" si="17"/>
        <v>4.3172095525097571</v>
      </c>
      <c r="J47" s="4">
        <f t="shared" si="32"/>
        <v>0.35201463212514383</v>
      </c>
      <c r="K47" s="2" t="str">
        <f t="shared" si="27"/>
        <v>GSCI</v>
      </c>
      <c r="L47" s="11">
        <f t="shared" si="28"/>
        <v>3476.5402960502552</v>
      </c>
      <c r="M47" s="2">
        <f t="shared" si="18"/>
        <v>1812.4337529117347</v>
      </c>
      <c r="N47" s="2">
        <f t="shared" si="19"/>
        <v>1186.7169194663479</v>
      </c>
      <c r="O47" s="2">
        <f t="shared" si="20"/>
        <v>625.71683344538667</v>
      </c>
      <c r="P47" s="2">
        <f t="shared" si="29"/>
        <v>3476.5402960502552</v>
      </c>
      <c r="Q47" s="2">
        <f t="shared" si="30"/>
        <v>747.04280176836733</v>
      </c>
      <c r="U47" s="5">
        <f t="shared" si="21"/>
        <v>-8.2700999999999993</v>
      </c>
      <c r="V47" s="5">
        <f t="shared" si="22"/>
        <v>-1.5578000000000001</v>
      </c>
      <c r="X47" s="6">
        <v>27364</v>
      </c>
      <c r="Y47" s="2" t="str">
        <f t="shared" si="31"/>
        <v>DBC</v>
      </c>
      <c r="Z47" s="11">
        <f t="shared" si="33"/>
        <v>3476.5402960502552</v>
      </c>
      <c r="AA47" s="16">
        <f t="shared" si="84"/>
        <v>1812.4337529117347</v>
      </c>
      <c r="AB47" s="16">
        <f t="shared" si="85"/>
        <v>1186.7169194663479</v>
      </c>
      <c r="AC47" s="16">
        <f t="shared" si="86"/>
        <v>625.71683344538667</v>
      </c>
      <c r="AD47" s="2">
        <f t="shared" si="11"/>
        <v>3476.5402960502552</v>
      </c>
      <c r="AE47" s="2">
        <f t="shared" si="12"/>
        <v>747.04280176836733</v>
      </c>
      <c r="AF47" s="12">
        <f t="shared" si="37"/>
        <v>1974</v>
      </c>
      <c r="AG47" s="13">
        <f t="shared" si="34"/>
        <v>39.51384555687536</v>
      </c>
      <c r="AH47" s="13">
        <f t="shared" ref="AH47:AI47" si="91">IF($B47=12,((AD47/AD35)-1)*100,"")</f>
        <v>39.51384555687536</v>
      </c>
      <c r="AI47" s="13">
        <f t="shared" si="91"/>
        <v>-26.438933976863822</v>
      </c>
      <c r="AK47" s="12">
        <v>2014</v>
      </c>
      <c r="AL47" s="13">
        <v>13.53218739282871</v>
      </c>
      <c r="AM47" s="13">
        <v>-28.181115374025033</v>
      </c>
      <c r="AN47" s="13">
        <v>13.532187392828687</v>
      </c>
      <c r="AO47" s="13">
        <f t="shared" si="2"/>
        <v>2.3092638912203256E-14</v>
      </c>
      <c r="AS47" s="7">
        <f t="shared" si="35"/>
        <v>39.51384555687536</v>
      </c>
      <c r="AT47" s="7">
        <f t="shared" ref="AT47:AU47" si="92">((AD47/AD35)-1)*100</f>
        <v>39.51384555687536</v>
      </c>
      <c r="AU47" s="7">
        <f t="shared" si="92"/>
        <v>-26.438933976863822</v>
      </c>
      <c r="AV47" s="7">
        <f t="shared" si="39"/>
        <v>65.952779533739175</v>
      </c>
      <c r="AW47" s="7"/>
      <c r="BH47" s="1">
        <f t="shared" si="40"/>
        <v>25</v>
      </c>
      <c r="BI47" s="1">
        <f t="shared" si="41"/>
        <v>25</v>
      </c>
      <c r="BJ47" s="1">
        <f t="shared" si="42"/>
        <v>9</v>
      </c>
      <c r="BK47" s="1">
        <f t="shared" si="43"/>
        <v>25</v>
      </c>
      <c r="BL47" s="1">
        <f t="shared" si="44"/>
        <v>25</v>
      </c>
    </row>
    <row r="48" spans="1:64">
      <c r="A48" s="1">
        <v>1975</v>
      </c>
      <c r="B48" s="1">
        <v>1</v>
      </c>
      <c r="C48" s="4">
        <v>-15.635</v>
      </c>
      <c r="D48" s="4">
        <v>12.718999999999999</v>
      </c>
      <c r="E48" s="2">
        <f t="shared" si="13"/>
        <v>2932.9832207627978</v>
      </c>
      <c r="F48" s="2">
        <f t="shared" si="14"/>
        <v>842.05917572528585</v>
      </c>
      <c r="G48" s="5">
        <f t="shared" si="15"/>
        <v>3.4831082010792755</v>
      </c>
      <c r="H48" s="4">
        <f t="shared" si="16"/>
        <v>3.5395899145819243</v>
      </c>
      <c r="I48" s="4">
        <f t="shared" si="17"/>
        <v>4.0977091968701567</v>
      </c>
      <c r="J48" s="4">
        <f t="shared" si="32"/>
        <v>-0.55811928228823238</v>
      </c>
      <c r="K48" s="2" t="str">
        <f t="shared" si="27"/>
        <v>GSCI</v>
      </c>
      <c r="L48" s="11">
        <f t="shared" si="28"/>
        <v>2932.9832207627978</v>
      </c>
      <c r="M48" s="2">
        <f t="shared" si="18"/>
        <v>1786.0084687942817</v>
      </c>
      <c r="N48" s="2">
        <f t="shared" si="19"/>
        <v>764.52986782199253</v>
      </c>
      <c r="O48" s="2">
        <f t="shared" si="20"/>
        <v>1021.4786009722891</v>
      </c>
      <c r="P48" s="2">
        <f t="shared" si="29"/>
        <v>2932.9832207627978</v>
      </c>
      <c r="Q48" s="2">
        <f t="shared" si="30"/>
        <v>842.05917572528585</v>
      </c>
      <c r="U48" s="5">
        <f t="shared" si="21"/>
        <v>-15.635</v>
      </c>
      <c r="V48" s="5">
        <f t="shared" si="22"/>
        <v>12.718999999999999</v>
      </c>
      <c r="X48" s="6">
        <v>27395</v>
      </c>
      <c r="Y48" s="2" t="str">
        <f t="shared" si="31"/>
        <v>DBC</v>
      </c>
      <c r="Z48" s="11">
        <f t="shared" si="33"/>
        <v>2932.9832207627978</v>
      </c>
      <c r="AA48" s="16">
        <f t="shared" si="84"/>
        <v>1786.0084687942817</v>
      </c>
      <c r="AB48" s="16">
        <f t="shared" si="85"/>
        <v>764.52986782199253</v>
      </c>
      <c r="AC48" s="16">
        <f t="shared" si="86"/>
        <v>1021.4786009722891</v>
      </c>
      <c r="AD48" s="2">
        <f t="shared" si="11"/>
        <v>2932.9832207627978</v>
      </c>
      <c r="AE48" s="2">
        <f t="shared" si="12"/>
        <v>842.05917572528585</v>
      </c>
      <c r="AF48" s="12" t="str">
        <f t="shared" si="37"/>
        <v/>
      </c>
      <c r="AG48" s="13" t="str">
        <f t="shared" si="34"/>
        <v/>
      </c>
      <c r="AH48" s="13" t="str">
        <f t="shared" ref="AH48:AI48" si="93">IF($B48=12,((AD48/AD36)-1)*100,"")</f>
        <v/>
      </c>
      <c r="AI48" s="13" t="str">
        <f t="shared" si="93"/>
        <v/>
      </c>
      <c r="AK48" s="12">
        <v>2015</v>
      </c>
      <c r="AL48" s="13">
        <v>1.3427016539321324</v>
      </c>
      <c r="AM48" s="13">
        <v>-27.445712925520127</v>
      </c>
      <c r="AN48" s="13">
        <v>1.3427016539321102</v>
      </c>
      <c r="AO48" s="13">
        <f t="shared" si="2"/>
        <v>2.2204460492503131E-14</v>
      </c>
      <c r="AS48" s="7">
        <f t="shared" si="35"/>
        <v>5.8856100109824006</v>
      </c>
      <c r="AT48" s="7">
        <f t="shared" ref="AT48:AU48" si="94">((AD48/AD36)-1)*100</f>
        <v>5.8856100109824006</v>
      </c>
      <c r="AU48" s="7">
        <f t="shared" si="94"/>
        <v>-16.483386772863216</v>
      </c>
      <c r="AV48" s="7">
        <f t="shared" si="39"/>
        <v>22.368996783845617</v>
      </c>
      <c r="AW48" s="7"/>
      <c r="BH48" s="1">
        <f t="shared" si="40"/>
        <v>26</v>
      </c>
      <c r="BI48" s="1">
        <f t="shared" si="41"/>
        <v>26</v>
      </c>
      <c r="BJ48" s="1">
        <f t="shared" si="42"/>
        <v>9</v>
      </c>
      <c r="BK48" s="1">
        <f t="shared" si="43"/>
        <v>26</v>
      </c>
      <c r="BL48" s="1">
        <f t="shared" si="44"/>
        <v>26</v>
      </c>
    </row>
    <row r="49" spans="1:64">
      <c r="A49" s="1">
        <v>1975</v>
      </c>
      <c r="B49" s="1">
        <v>2</v>
      </c>
      <c r="C49" s="4">
        <v>-10.4125</v>
      </c>
      <c r="D49" s="4">
        <v>6.3780000000000001</v>
      </c>
      <c r="E49" s="2">
        <f t="shared" si="13"/>
        <v>2627.5863429008714</v>
      </c>
      <c r="F49" s="2">
        <f t="shared" si="14"/>
        <v>895.76570995304451</v>
      </c>
      <c r="G49" s="5">
        <f t="shared" si="15"/>
        <v>2.933341066425291</v>
      </c>
      <c r="H49" s="4">
        <f t="shared" si="16"/>
        <v>2.9622100591946547</v>
      </c>
      <c r="I49" s="4">
        <f t="shared" si="17"/>
        <v>3.7912965309636135</v>
      </c>
      <c r="J49" s="4">
        <f t="shared" si="32"/>
        <v>-0.82908647176895878</v>
      </c>
      <c r="K49" s="2" t="str">
        <f t="shared" si="27"/>
        <v xml:space="preserve">      SPX</v>
      </c>
      <c r="L49" s="11">
        <f t="shared" si="28"/>
        <v>3120.0488905830489</v>
      </c>
      <c r="M49" s="2">
        <f t="shared" si="18"/>
        <v>1771.5517014773291</v>
      </c>
      <c r="N49" s="2">
        <f t="shared" si="19"/>
        <v>684.92319533502757</v>
      </c>
      <c r="O49" s="2">
        <f t="shared" si="20"/>
        <v>1086.6285061423016</v>
      </c>
      <c r="P49" s="2">
        <f t="shared" si="29"/>
        <v>2627.5863429008714</v>
      </c>
      <c r="Q49" s="2">
        <f t="shared" si="30"/>
        <v>895.76570995304451</v>
      </c>
      <c r="U49" s="5">
        <f t="shared" si="21"/>
        <v>-10.4125</v>
      </c>
      <c r="V49" s="5">
        <f t="shared" si="22"/>
        <v>6.3780000000000001</v>
      </c>
      <c r="X49" s="6">
        <v>27426</v>
      </c>
      <c r="Y49" s="2" t="str">
        <f t="shared" si="31"/>
        <v xml:space="preserve">      SPY</v>
      </c>
      <c r="Z49" s="11">
        <f t="shared" si="33"/>
        <v>3120.0488905830489</v>
      </c>
      <c r="AA49" s="16">
        <f t="shared" ref="AA49:AA112" si="95">SUM(AB49:AC49)</f>
        <v>1771.5517014773291</v>
      </c>
      <c r="AB49" s="16">
        <f t="shared" ref="AB49:AB112" si="96">IF($B49=1,($AA48/2)*(1+(U49/100)),AB48*(1+(U49/100)))</f>
        <v>684.92319533502757</v>
      </c>
      <c r="AC49" s="16">
        <f t="shared" ref="AC49:AC112" si="97">IF($B49=1,($AA48/2)*(1+(V49/100)),AC48*(1+(V49/100)))</f>
        <v>1086.6285061423016</v>
      </c>
      <c r="AD49" s="2">
        <f t="shared" si="11"/>
        <v>2627.5863429008714</v>
      </c>
      <c r="AE49" s="2">
        <f t="shared" si="12"/>
        <v>895.76570995304451</v>
      </c>
      <c r="AF49" s="12" t="str">
        <f t="shared" si="37"/>
        <v/>
      </c>
      <c r="AG49" s="13" t="str">
        <f t="shared" si="34"/>
        <v/>
      </c>
      <c r="AH49" s="13" t="str">
        <f t="shared" ref="AH49:AI49" si="98">IF($B49=12,((AD49/AD37)-1)*100,"")</f>
        <v/>
      </c>
      <c r="AI49" s="13" t="str">
        <f t="shared" si="98"/>
        <v/>
      </c>
      <c r="AK49" s="12">
        <v>2016</v>
      </c>
      <c r="AL49" s="13">
        <v>11.797262439574929</v>
      </c>
      <c r="AM49" s="13">
        <v>18.576794523006047</v>
      </c>
      <c r="AN49" s="13">
        <v>11.797262439574929</v>
      </c>
      <c r="AO49" s="13">
        <f t="shared" si="2"/>
        <v>0</v>
      </c>
      <c r="AS49" s="7">
        <f t="shared" si="35"/>
        <v>13.24041405653713</v>
      </c>
      <c r="AT49" s="7">
        <f t="shared" ref="AT49:AU49" si="99">((AD49/AD37)-1)*100</f>
        <v>-4.6332362491302685</v>
      </c>
      <c r="AU49" s="7">
        <f t="shared" si="99"/>
        <v>-11.092239054550991</v>
      </c>
      <c r="AV49" s="7">
        <f t="shared" si="39"/>
        <v>24.332653111088121</v>
      </c>
      <c r="AW49" s="7"/>
      <c r="BH49" s="1">
        <f t="shared" si="40"/>
        <v>27</v>
      </c>
      <c r="BI49" s="1">
        <f t="shared" si="41"/>
        <v>26</v>
      </c>
      <c r="BJ49" s="1">
        <f t="shared" si="42"/>
        <v>9</v>
      </c>
      <c r="BK49" s="1">
        <f t="shared" si="43"/>
        <v>27</v>
      </c>
      <c r="BL49" s="1">
        <f t="shared" si="44"/>
        <v>27</v>
      </c>
    </row>
    <row r="50" spans="1:64">
      <c r="A50" s="1">
        <v>1975</v>
      </c>
      <c r="B50" s="1">
        <v>3</v>
      </c>
      <c r="C50" s="4">
        <v>8.4494000000000007</v>
      </c>
      <c r="D50" s="4">
        <v>2.5369999999999999</v>
      </c>
      <c r="E50" s="2">
        <f t="shared" si="13"/>
        <v>2849.6016233579376</v>
      </c>
      <c r="F50" s="2">
        <f t="shared" si="14"/>
        <v>918.49128601455311</v>
      </c>
      <c r="G50" s="5">
        <f t="shared" si="15"/>
        <v>3.102480847393458</v>
      </c>
      <c r="H50" s="4">
        <f t="shared" si="16"/>
        <v>3.0958012860506576</v>
      </c>
      <c r="I50" s="4">
        <f t="shared" si="17"/>
        <v>3.6100292458135725</v>
      </c>
      <c r="J50" s="4">
        <f t="shared" si="32"/>
        <v>-0.51422795976291491</v>
      </c>
      <c r="K50" s="2" t="str">
        <f t="shared" si="27"/>
        <v xml:space="preserve">      SPX</v>
      </c>
      <c r="L50" s="11">
        <f t="shared" si="28"/>
        <v>3199.2045309371406</v>
      </c>
      <c r="M50" s="2">
        <f t="shared" si="18"/>
        <v>1856.9913671447971</v>
      </c>
      <c r="N50" s="2">
        <f t="shared" si="19"/>
        <v>742.79509580166541</v>
      </c>
      <c r="O50" s="2">
        <f t="shared" si="20"/>
        <v>1114.1962713431317</v>
      </c>
      <c r="P50" s="2">
        <f t="shared" si="29"/>
        <v>2849.6016233579376</v>
      </c>
      <c r="Q50" s="2">
        <f t="shared" si="30"/>
        <v>918.49128601455311</v>
      </c>
      <c r="U50" s="5">
        <f t="shared" si="21"/>
        <v>8.4494000000000007</v>
      </c>
      <c r="V50" s="5">
        <f t="shared" si="22"/>
        <v>2.5369999999999999</v>
      </c>
      <c r="X50" s="6">
        <v>27454</v>
      </c>
      <c r="Y50" s="2" t="str">
        <f t="shared" si="31"/>
        <v xml:space="preserve">      SPY</v>
      </c>
      <c r="Z50" s="11">
        <f t="shared" si="33"/>
        <v>3199.2045309371406</v>
      </c>
      <c r="AA50" s="16">
        <f t="shared" si="95"/>
        <v>1856.9913671447971</v>
      </c>
      <c r="AB50" s="16">
        <f t="shared" si="96"/>
        <v>742.79509580166541</v>
      </c>
      <c r="AC50" s="16">
        <f t="shared" si="97"/>
        <v>1114.1962713431317</v>
      </c>
      <c r="AD50" s="2">
        <f t="shared" si="11"/>
        <v>2849.6016233579376</v>
      </c>
      <c r="AE50" s="2">
        <f t="shared" si="12"/>
        <v>918.49128601455311</v>
      </c>
      <c r="AF50" s="12" t="str">
        <f t="shared" si="37"/>
        <v/>
      </c>
      <c r="AG50" s="13" t="str">
        <f t="shared" si="34"/>
        <v/>
      </c>
      <c r="AH50" s="13" t="str">
        <f t="shared" ref="AH50:AI50" si="100">IF($B50=12,((AD50/AD38)-1)*100,"")</f>
        <v/>
      </c>
      <c r="AI50" s="13" t="str">
        <f t="shared" si="100"/>
        <v/>
      </c>
      <c r="AK50" s="12">
        <v>2017</v>
      </c>
      <c r="AL50" s="13">
        <v>18.677318118902321</v>
      </c>
      <c r="AM50" s="13">
        <v>5.0702573005074969</v>
      </c>
      <c r="AN50" s="13">
        <v>21.692850844312915</v>
      </c>
      <c r="AO50" s="13">
        <f t="shared" si="2"/>
        <v>-3.0155327254105941</v>
      </c>
      <c r="AP50" s="2">
        <f>Z563</f>
        <v>473482.78666359594</v>
      </c>
      <c r="AQ50" s="2">
        <f>AD563</f>
        <v>34265.136364760176</v>
      </c>
      <c r="AR50" s="2">
        <f>AE563</f>
        <v>99940.058654375971</v>
      </c>
      <c r="AS50" s="7">
        <f t="shared" si="35"/>
        <v>31.214394365492957</v>
      </c>
      <c r="AT50" s="7">
        <f t="shared" ref="AT50:AU50" si="101">((AD50/AD38)-1)*100</f>
        <v>16.875538145824187</v>
      </c>
      <c r="AU50" s="7">
        <f t="shared" si="101"/>
        <v>-6.9410381055755366</v>
      </c>
      <c r="AV50" s="7">
        <f t="shared" si="39"/>
        <v>38.155432471068494</v>
      </c>
      <c r="AW50" s="7"/>
      <c r="BH50" s="1">
        <f t="shared" si="40"/>
        <v>28</v>
      </c>
      <c r="BI50" s="1">
        <f t="shared" si="41"/>
        <v>27</v>
      </c>
      <c r="BJ50" s="1">
        <f t="shared" si="42"/>
        <v>9</v>
      </c>
      <c r="BK50" s="1">
        <f t="shared" si="43"/>
        <v>28</v>
      </c>
      <c r="BL50" s="1">
        <f t="shared" si="44"/>
        <v>28</v>
      </c>
    </row>
    <row r="51" spans="1:64">
      <c r="A51" s="1">
        <v>1975</v>
      </c>
      <c r="B51" s="1">
        <v>4</v>
      </c>
      <c r="C51" s="4">
        <v>-4.6132</v>
      </c>
      <c r="D51" s="4">
        <v>5.0979999999999999</v>
      </c>
      <c r="E51" s="2">
        <f t="shared" si="13"/>
        <v>2718.1438012691892</v>
      </c>
      <c r="F51" s="2">
        <f t="shared" si="14"/>
        <v>965.31597177557501</v>
      </c>
      <c r="G51" s="5">
        <f t="shared" si="15"/>
        <v>2.8158073426149905</v>
      </c>
      <c r="H51" s="4">
        <f t="shared" si="16"/>
        <v>2.8291403875404986</v>
      </c>
      <c r="I51" s="4">
        <f t="shared" si="17"/>
        <v>3.401023481813946</v>
      </c>
      <c r="J51" s="4">
        <f t="shared" si="32"/>
        <v>-0.57188309427344741</v>
      </c>
      <c r="K51" s="2" t="str">
        <f t="shared" si="27"/>
        <v xml:space="preserve">      SPX</v>
      </c>
      <c r="L51" s="11">
        <f t="shared" si="28"/>
        <v>3362.299977924316</v>
      </c>
      <c r="M51" s="2">
        <f t="shared" si="18"/>
        <v>1879.5264696983477</v>
      </c>
      <c r="N51" s="2">
        <f t="shared" si="19"/>
        <v>708.52847244214297</v>
      </c>
      <c r="O51" s="2">
        <f t="shared" si="20"/>
        <v>1170.9979972562046</v>
      </c>
      <c r="P51" s="2">
        <f t="shared" si="29"/>
        <v>2718.1438012691892</v>
      </c>
      <c r="Q51" s="2">
        <f t="shared" si="30"/>
        <v>965.31597177557501</v>
      </c>
      <c r="U51" s="5">
        <f t="shared" si="21"/>
        <v>-4.6132</v>
      </c>
      <c r="V51" s="5">
        <f t="shared" si="22"/>
        <v>5.0979999999999999</v>
      </c>
      <c r="X51" s="6">
        <v>27485</v>
      </c>
      <c r="Y51" s="2" t="str">
        <f t="shared" si="31"/>
        <v xml:space="preserve">      SPY</v>
      </c>
      <c r="Z51" s="11">
        <f t="shared" si="33"/>
        <v>3362.299977924316</v>
      </c>
      <c r="AA51" s="16">
        <f t="shared" si="95"/>
        <v>1879.5264696983477</v>
      </c>
      <c r="AB51" s="16">
        <f t="shared" si="96"/>
        <v>708.52847244214297</v>
      </c>
      <c r="AC51" s="16">
        <f t="shared" si="97"/>
        <v>1170.9979972562046</v>
      </c>
      <c r="AD51" s="2">
        <f t="shared" si="11"/>
        <v>2718.1438012691892</v>
      </c>
      <c r="AE51" s="2">
        <f t="shared" si="12"/>
        <v>965.31597177557501</v>
      </c>
      <c r="AF51" s="12" t="str">
        <f t="shared" si="37"/>
        <v/>
      </c>
      <c r="AG51" s="13" t="str">
        <f t="shared" si="34"/>
        <v/>
      </c>
      <c r="AH51" s="13" t="str">
        <f t="shared" ref="AH51:AI51" si="102">IF($B51=12,((AD51/AD39)-1)*100,"")</f>
        <v/>
      </c>
      <c r="AI51" s="13" t="str">
        <f t="shared" si="102"/>
        <v/>
      </c>
      <c r="AK51" s="12">
        <v>2018</v>
      </c>
      <c r="AL51" s="13">
        <f>((AP51/AP50)-1)*100</f>
        <v>-3.4687046554759959</v>
      </c>
      <c r="AM51" s="13">
        <f>((AQ51/AQ50)-1)*100</f>
        <v>1.8758195005739386</v>
      </c>
      <c r="AN51" s="13">
        <f>((AR51/AR50)-1)*100</f>
        <v>-0.78073587065875527</v>
      </c>
      <c r="AO51" s="13">
        <f t="shared" si="2"/>
        <v>-2.6879687848172407</v>
      </c>
      <c r="AP51" s="2">
        <f>Z566</f>
        <v>457059.06719971832</v>
      </c>
      <c r="AQ51" s="2">
        <f>AD566</f>
        <v>34907.888474588595</v>
      </c>
      <c r="AR51" s="2">
        <f>AE566</f>
        <v>99159.790767303857</v>
      </c>
      <c r="AS51" s="7">
        <f t="shared" si="35"/>
        <v>36.394364156490042</v>
      </c>
      <c r="AT51" s="7">
        <f t="shared" ref="AT51:AU51" si="103">((AD51/AD39)-1)*100</f>
        <v>10.263658178675783</v>
      </c>
      <c r="AU51" s="7">
        <f t="shared" si="103"/>
        <v>1.440668711114057</v>
      </c>
      <c r="AV51" s="7">
        <f t="shared" si="39"/>
        <v>34.953695445375985</v>
      </c>
      <c r="AW51" s="7"/>
      <c r="BH51" s="1">
        <f t="shared" si="40"/>
        <v>29</v>
      </c>
      <c r="BI51" s="1">
        <f t="shared" si="41"/>
        <v>28</v>
      </c>
      <c r="BJ51" s="1">
        <f t="shared" si="42"/>
        <v>10</v>
      </c>
      <c r="BK51" s="1">
        <f t="shared" si="43"/>
        <v>29</v>
      </c>
      <c r="BL51" s="1">
        <f t="shared" si="44"/>
        <v>29</v>
      </c>
    </row>
    <row r="52" spans="1:64">
      <c r="A52" s="1">
        <v>1975</v>
      </c>
      <c r="B52" s="1">
        <v>5</v>
      </c>
      <c r="C52" s="4">
        <v>-1.5021</v>
      </c>
      <c r="D52" s="4">
        <v>4.7649999999999997</v>
      </c>
      <c r="E52" s="2">
        <f t="shared" si="13"/>
        <v>2677.3145632303249</v>
      </c>
      <c r="F52" s="2">
        <f t="shared" si="14"/>
        <v>1011.3132778306812</v>
      </c>
      <c r="G52" s="5">
        <f t="shared" si="15"/>
        <v>2.6473641965556922</v>
      </c>
      <c r="H52" s="4">
        <f t="shared" si="16"/>
        <v>2.6560202056502069</v>
      </c>
      <c r="I52" s="4">
        <f t="shared" si="17"/>
        <v>3.2026920909565106</v>
      </c>
      <c r="J52" s="4">
        <f t="shared" si="32"/>
        <v>-0.54667188530630373</v>
      </c>
      <c r="K52" s="2" t="str">
        <f t="shared" si="27"/>
        <v xml:space="preserve">      SPX</v>
      </c>
      <c r="L52" s="11">
        <f t="shared" si="28"/>
        <v>3522.5135718724096</v>
      </c>
      <c r="M52" s="2">
        <f t="shared" si="18"/>
        <v>1924.6817180830521</v>
      </c>
      <c r="N52" s="2">
        <f t="shared" si="19"/>
        <v>697.88566625758961</v>
      </c>
      <c r="O52" s="2">
        <f t="shared" si="20"/>
        <v>1226.7960518254627</v>
      </c>
      <c r="P52" s="2">
        <f t="shared" si="29"/>
        <v>2677.3145632303249</v>
      </c>
      <c r="Q52" s="2">
        <f t="shared" si="30"/>
        <v>1011.3132778306812</v>
      </c>
      <c r="U52" s="5">
        <f t="shared" si="21"/>
        <v>-1.5021</v>
      </c>
      <c r="V52" s="5">
        <f t="shared" si="22"/>
        <v>4.7649999999999997</v>
      </c>
      <c r="X52" s="6">
        <v>27515</v>
      </c>
      <c r="Y52" s="2" t="str">
        <f t="shared" si="31"/>
        <v xml:space="preserve">      SPY</v>
      </c>
      <c r="Z52" s="11">
        <f t="shared" si="33"/>
        <v>3522.5135718724096</v>
      </c>
      <c r="AA52" s="16">
        <f t="shared" si="95"/>
        <v>1924.6817180830521</v>
      </c>
      <c r="AB52" s="16">
        <f t="shared" si="96"/>
        <v>697.88566625758961</v>
      </c>
      <c r="AC52" s="16">
        <f t="shared" si="97"/>
        <v>1226.7960518254627</v>
      </c>
      <c r="AD52" s="2">
        <f t="shared" si="11"/>
        <v>2677.3145632303249</v>
      </c>
      <c r="AE52" s="2">
        <f t="shared" si="12"/>
        <v>1011.3132778306812</v>
      </c>
      <c r="AF52" s="12" t="str">
        <f t="shared" si="37"/>
        <v/>
      </c>
      <c r="AG52" s="13" t="str">
        <f t="shared" si="34"/>
        <v/>
      </c>
      <c r="AH52" s="13" t="str">
        <f t="shared" ref="AH52:AI52" si="104">IF($B52=12,((AD52/AD40)-1)*100,"")</f>
        <v/>
      </c>
      <c r="AI52" s="13" t="str">
        <f t="shared" si="104"/>
        <v/>
      </c>
      <c r="AK52" s="12"/>
      <c r="AL52" s="13"/>
      <c r="AM52" s="13"/>
      <c r="AN52" s="13"/>
      <c r="AS52" s="7">
        <f t="shared" si="35"/>
        <v>53.261545929104813</v>
      </c>
      <c r="AT52" s="7">
        <f t="shared" ref="AT52:AU52" si="105">((AD52/AD40)-1)*100</f>
        <v>16.487661587936199</v>
      </c>
      <c r="AU52" s="7">
        <f t="shared" si="105"/>
        <v>9.5870226839105612</v>
      </c>
      <c r="AV52" s="7">
        <f t="shared" si="39"/>
        <v>43.674523245194251</v>
      </c>
      <c r="AW52" s="7"/>
      <c r="BH52" s="1">
        <f t="shared" si="40"/>
        <v>30</v>
      </c>
      <c r="BI52" s="1">
        <f t="shared" si="41"/>
        <v>29</v>
      </c>
      <c r="BJ52" s="1">
        <f t="shared" si="42"/>
        <v>11</v>
      </c>
      <c r="BK52" s="1">
        <f t="shared" si="43"/>
        <v>30</v>
      </c>
      <c r="BL52" s="1">
        <f t="shared" si="44"/>
        <v>30</v>
      </c>
    </row>
    <row r="53" spans="1:64">
      <c r="A53" s="1">
        <v>1975</v>
      </c>
      <c r="B53" s="1">
        <v>6</v>
      </c>
      <c r="C53" s="4">
        <v>1.6483000000000001</v>
      </c>
      <c r="D53" s="4">
        <v>4.7720000000000002</v>
      </c>
      <c r="E53" s="2">
        <f t="shared" si="13"/>
        <v>2721.4447391760505</v>
      </c>
      <c r="F53" s="2">
        <f t="shared" si="14"/>
        <v>1059.5731474487613</v>
      </c>
      <c r="G53" s="5">
        <f t="shared" si="15"/>
        <v>2.568434983208796</v>
      </c>
      <c r="H53" s="4">
        <f t="shared" si="16"/>
        <v>2.5726057080869582</v>
      </c>
      <c r="I53" s="4">
        <f t="shared" si="17"/>
        <v>3.0357823257597438</v>
      </c>
      <c r="J53" s="4">
        <f t="shared" si="32"/>
        <v>-0.46317661767278562</v>
      </c>
      <c r="K53" s="2" t="str">
        <f t="shared" si="27"/>
        <v xml:space="preserve">      SPX</v>
      </c>
      <c r="L53" s="11">
        <f t="shared" si="28"/>
        <v>3690.607919522161</v>
      </c>
      <c r="M53" s="2">
        <f t="shared" si="18"/>
        <v>1994.7276751130871</v>
      </c>
      <c r="N53" s="2">
        <f t="shared" si="19"/>
        <v>709.38891569451346</v>
      </c>
      <c r="O53" s="2">
        <f t="shared" si="20"/>
        <v>1285.3387594185738</v>
      </c>
      <c r="P53" s="2">
        <f t="shared" si="29"/>
        <v>2721.4447391760505</v>
      </c>
      <c r="Q53" s="2">
        <f t="shared" si="30"/>
        <v>1059.5731474487613</v>
      </c>
      <c r="U53" s="5">
        <f t="shared" si="21"/>
        <v>1.6483000000000001</v>
      </c>
      <c r="V53" s="5">
        <f t="shared" si="22"/>
        <v>4.7720000000000002</v>
      </c>
      <c r="X53" s="6">
        <v>27546</v>
      </c>
      <c r="Y53" s="2" t="str">
        <f t="shared" si="31"/>
        <v xml:space="preserve">      SPY</v>
      </c>
      <c r="Z53" s="11">
        <f t="shared" si="33"/>
        <v>3690.607919522161</v>
      </c>
      <c r="AA53" s="16">
        <f t="shared" si="95"/>
        <v>1994.7276751130871</v>
      </c>
      <c r="AB53" s="16">
        <f t="shared" si="96"/>
        <v>709.38891569451346</v>
      </c>
      <c r="AC53" s="16">
        <f t="shared" si="97"/>
        <v>1285.3387594185738</v>
      </c>
      <c r="AD53" s="2">
        <f t="shared" si="11"/>
        <v>2721.4447391760505</v>
      </c>
      <c r="AE53" s="2">
        <f t="shared" si="12"/>
        <v>1059.5731474487613</v>
      </c>
      <c r="AF53" s="12" t="str">
        <f t="shared" si="37"/>
        <v/>
      </c>
      <c r="AG53" s="13" t="str">
        <f t="shared" si="34"/>
        <v/>
      </c>
      <c r="AH53" s="13" t="str">
        <f t="shared" ref="AH53:AI53" si="106">IF($B53=12,((AD53/AD41)-1)*100,"")</f>
        <v/>
      </c>
      <c r="AI53" s="13" t="str">
        <f t="shared" si="106"/>
        <v/>
      </c>
      <c r="AK53" s="12"/>
      <c r="AL53" s="13">
        <f>AVERAGE(AL5:AL50)</f>
        <v>15.586685757486832</v>
      </c>
      <c r="AM53" s="13">
        <f>AVERAGE(AM5:AM50)</f>
        <v>10.701623438578693</v>
      </c>
      <c r="AN53" s="13">
        <f>AVERAGE(AN5:AN50)</f>
        <v>11.990949710020457</v>
      </c>
      <c r="AS53" s="7">
        <f t="shared" si="35"/>
        <v>42.839518131983901</v>
      </c>
      <c r="AT53" s="7">
        <f t="shared" ref="AT53:AU53" si="107">((AD53/AD41)-1)*100</f>
        <v>5.3294914126397419</v>
      </c>
      <c r="AU53" s="7">
        <f t="shared" si="107"/>
        <v>16.120314295294371</v>
      </c>
      <c r="AV53" s="7">
        <f t="shared" si="39"/>
        <v>26.71920383668953</v>
      </c>
      <c r="AW53" s="7"/>
      <c r="BH53" s="1">
        <f t="shared" si="40"/>
        <v>31</v>
      </c>
      <c r="BI53" s="1">
        <f t="shared" si="41"/>
        <v>30</v>
      </c>
      <c r="BJ53" s="1">
        <f t="shared" si="42"/>
        <v>12</v>
      </c>
      <c r="BK53" s="1">
        <f t="shared" si="43"/>
        <v>31</v>
      </c>
      <c r="BL53" s="1">
        <f t="shared" si="44"/>
        <v>31</v>
      </c>
    </row>
    <row r="54" spans="1:64">
      <c r="A54" s="1">
        <v>1975</v>
      </c>
      <c r="B54" s="1">
        <v>7</v>
      </c>
      <c r="C54" s="4">
        <v>7.8310000000000004</v>
      </c>
      <c r="D54" s="4">
        <v>-6.44</v>
      </c>
      <c r="E54" s="2">
        <f t="shared" si="13"/>
        <v>2934.5610767009271</v>
      </c>
      <c r="F54" s="2">
        <f t="shared" si="14"/>
        <v>991.33663675306116</v>
      </c>
      <c r="G54" s="5">
        <f t="shared" si="15"/>
        <v>2.9602064202050844</v>
      </c>
      <c r="H54" s="4">
        <f t="shared" si="16"/>
        <v>2.9417492434375543</v>
      </c>
      <c r="I54" s="4">
        <f t="shared" si="17"/>
        <v>3.0158939295611495</v>
      </c>
      <c r="J54" s="4">
        <f t="shared" si="32"/>
        <v>-7.414468612359526E-2</v>
      </c>
      <c r="K54" s="2" t="str">
        <f t="shared" si="27"/>
        <v xml:space="preserve">      SPX</v>
      </c>
      <c r="L54" s="11">
        <f t="shared" si="28"/>
        <v>3452.9327695049337</v>
      </c>
      <c r="M54" s="2">
        <f t="shared" si="18"/>
        <v>1967.5041049945685</v>
      </c>
      <c r="N54" s="2">
        <f t="shared" si="19"/>
        <v>764.94116168255084</v>
      </c>
      <c r="O54" s="2">
        <f t="shared" si="20"/>
        <v>1202.5629433120175</v>
      </c>
      <c r="P54" s="2">
        <f t="shared" si="29"/>
        <v>2934.5610767009271</v>
      </c>
      <c r="Q54" s="2">
        <f t="shared" si="30"/>
        <v>991.33663675306116</v>
      </c>
      <c r="U54" s="5">
        <f t="shared" si="21"/>
        <v>7.8310000000000004</v>
      </c>
      <c r="V54" s="5">
        <f t="shared" si="22"/>
        <v>-6.44</v>
      </c>
      <c r="X54" s="6">
        <v>27576</v>
      </c>
      <c r="Y54" s="2" t="str">
        <f t="shared" si="31"/>
        <v xml:space="preserve">      SPY</v>
      </c>
      <c r="Z54" s="11">
        <f t="shared" si="33"/>
        <v>3452.9327695049337</v>
      </c>
      <c r="AA54" s="16">
        <f t="shared" si="95"/>
        <v>1967.5041049945685</v>
      </c>
      <c r="AB54" s="16">
        <f t="shared" si="96"/>
        <v>764.94116168255084</v>
      </c>
      <c r="AC54" s="16">
        <f t="shared" si="97"/>
        <v>1202.5629433120175</v>
      </c>
      <c r="AD54" s="2">
        <f t="shared" si="11"/>
        <v>2934.5610767009271</v>
      </c>
      <c r="AE54" s="2">
        <f t="shared" si="12"/>
        <v>991.33663675306116</v>
      </c>
      <c r="AF54" s="12" t="str">
        <f t="shared" si="37"/>
        <v/>
      </c>
      <c r="AG54" s="13" t="str">
        <f t="shared" si="34"/>
        <v/>
      </c>
      <c r="AH54" s="13" t="str">
        <f t="shared" ref="AH54:AI54" si="108">IF($B54=12,((AD54/AD42)-1)*100,"")</f>
        <v/>
      </c>
      <c r="AI54" s="13" t="str">
        <f t="shared" si="108"/>
        <v/>
      </c>
      <c r="AK54" s="12"/>
      <c r="AL54" s="13">
        <f>MEDIAN(AL4:AL50)</f>
        <v>15.156604083087</v>
      </c>
      <c r="AM54" s="13"/>
      <c r="AN54" s="13"/>
      <c r="AS54" s="7">
        <f t="shared" si="35"/>
        <v>7.9213715123245043</v>
      </c>
      <c r="AT54" s="7">
        <f t="shared" ref="AT54:AU54" si="109">((AD54/AD42)-1)*100</f>
        <v>-8.2803294112051002</v>
      </c>
      <c r="AU54" s="7">
        <f t="shared" si="109"/>
        <v>17.347724331968827</v>
      </c>
      <c r="AV54" s="7">
        <f t="shared" si="39"/>
        <v>-9.4263528196443218</v>
      </c>
      <c r="AW54" s="7"/>
      <c r="BH54" s="1">
        <f t="shared" si="40"/>
        <v>32</v>
      </c>
      <c r="BI54" s="1">
        <f t="shared" si="41"/>
        <v>30</v>
      </c>
      <c r="BJ54" s="1">
        <f t="shared" si="42"/>
        <v>13</v>
      </c>
      <c r="BK54" s="1">
        <f t="shared" si="43"/>
        <v>31</v>
      </c>
      <c r="BL54" s="1">
        <f t="shared" si="44"/>
        <v>32</v>
      </c>
    </row>
    <row r="55" spans="1:64">
      <c r="A55" s="1">
        <v>1975</v>
      </c>
      <c r="B55" s="1">
        <v>8</v>
      </c>
      <c r="C55" s="4">
        <v>9.6049000000000007</v>
      </c>
      <c r="D55" s="4">
        <v>-1.758</v>
      </c>
      <c r="E55" s="2">
        <f t="shared" si="13"/>
        <v>3216.4227335569744</v>
      </c>
      <c r="F55" s="2">
        <f t="shared" si="14"/>
        <v>973.90893867894226</v>
      </c>
      <c r="G55" s="5">
        <f t="shared" si="15"/>
        <v>3.3025908335125127</v>
      </c>
      <c r="H55" s="4">
        <f t="shared" si="16"/>
        <v>3.2854079006518004</v>
      </c>
      <c r="I55" s="4">
        <f t="shared" si="17"/>
        <v>3.0913404832325613</v>
      </c>
      <c r="J55" s="4">
        <f t="shared" si="32"/>
        <v>0.19406741741923916</v>
      </c>
      <c r="K55" s="2" t="str">
        <f t="shared" si="27"/>
        <v xml:space="preserve">      SPX</v>
      </c>
      <c r="L55" s="11">
        <f t="shared" si="28"/>
        <v>3392.230211417037</v>
      </c>
      <c r="M55" s="2">
        <f t="shared" si="18"/>
        <v>2019.8348820895903</v>
      </c>
      <c r="N55" s="2">
        <f t="shared" si="19"/>
        <v>838.41299532099822</v>
      </c>
      <c r="O55" s="2">
        <f t="shared" si="20"/>
        <v>1181.4218867685922</v>
      </c>
      <c r="P55" s="2">
        <f t="shared" si="29"/>
        <v>3216.4227335569744</v>
      </c>
      <c r="Q55" s="2">
        <f t="shared" si="30"/>
        <v>973.90893867894226</v>
      </c>
      <c r="U55" s="5">
        <f t="shared" si="21"/>
        <v>9.6049000000000007</v>
      </c>
      <c r="V55" s="5">
        <f t="shared" si="22"/>
        <v>-1.758</v>
      </c>
      <c r="X55" s="6">
        <v>27607</v>
      </c>
      <c r="Y55" s="2" t="str">
        <f t="shared" si="31"/>
        <v xml:space="preserve">      SPY</v>
      </c>
      <c r="Z55" s="11">
        <f t="shared" si="33"/>
        <v>3392.230211417037</v>
      </c>
      <c r="AA55" s="16">
        <f t="shared" si="95"/>
        <v>2019.8348820895903</v>
      </c>
      <c r="AB55" s="16">
        <f t="shared" si="96"/>
        <v>838.41299532099822</v>
      </c>
      <c r="AC55" s="16">
        <f t="shared" si="97"/>
        <v>1181.4218867685922</v>
      </c>
      <c r="AD55" s="2">
        <f t="shared" si="11"/>
        <v>3216.4227335569744</v>
      </c>
      <c r="AE55" s="2">
        <f t="shared" si="12"/>
        <v>973.90893867894226</v>
      </c>
      <c r="AF55" s="12" t="str">
        <f t="shared" si="37"/>
        <v/>
      </c>
      <c r="AG55" s="13" t="str">
        <f t="shared" si="34"/>
        <v/>
      </c>
      <c r="AH55" s="13" t="str">
        <f t="shared" ref="AH55:AI55" si="110">IF($B55=12,((AD55/AD43)-1)*100,"")</f>
        <v/>
      </c>
      <c r="AI55" s="13" t="str">
        <f t="shared" si="110"/>
        <v/>
      </c>
      <c r="AK55" s="12"/>
      <c r="AL55" s="13"/>
      <c r="AM55" s="13"/>
      <c r="AN55" s="13"/>
      <c r="AS55" s="7">
        <f t="shared" si="35"/>
        <v>11.492720235993058</v>
      </c>
      <c r="AT55" s="7">
        <f t="shared" ref="AT55:AU55" si="111">((AD55/AD43)-1)*100</f>
        <v>5.7144408378329237</v>
      </c>
      <c r="AU55" s="7">
        <f t="shared" si="111"/>
        <v>26.183193785463278</v>
      </c>
      <c r="AV55" s="7">
        <f t="shared" si="39"/>
        <v>-14.690473549470219</v>
      </c>
      <c r="AW55" s="7"/>
      <c r="BH55" s="1">
        <f t="shared" si="40"/>
        <v>33</v>
      </c>
      <c r="BI55" s="1">
        <f t="shared" si="41"/>
        <v>31</v>
      </c>
      <c r="BJ55" s="1">
        <f t="shared" si="42"/>
        <v>14</v>
      </c>
      <c r="BK55" s="1">
        <f t="shared" si="43"/>
        <v>31</v>
      </c>
      <c r="BL55" s="1">
        <f t="shared" si="44"/>
        <v>33</v>
      </c>
    </row>
    <row r="56" spans="1:64">
      <c r="A56" s="1">
        <v>1975</v>
      </c>
      <c r="B56" s="1">
        <v>9</v>
      </c>
      <c r="C56" s="4">
        <v>1.1399999999999999</v>
      </c>
      <c r="D56" s="4">
        <v>-3.1190000000000002</v>
      </c>
      <c r="E56" s="2">
        <f t="shared" si="13"/>
        <v>3253.0899527195243</v>
      </c>
      <c r="F56" s="2">
        <f t="shared" si="14"/>
        <v>943.53271888154597</v>
      </c>
      <c r="G56" s="5">
        <f t="shared" si="15"/>
        <v>3.4477765186306457</v>
      </c>
      <c r="H56" s="4">
        <f t="shared" si="16"/>
        <v>3.4400446796792719</v>
      </c>
      <c r="I56" s="4">
        <f t="shared" si="17"/>
        <v>3.1851394399162678</v>
      </c>
      <c r="J56" s="4">
        <f t="shared" si="32"/>
        <v>0.25490523976300405</v>
      </c>
      <c r="K56" s="2" t="str">
        <f t="shared" si="27"/>
        <v>GSCI</v>
      </c>
      <c r="L56" s="11">
        <f t="shared" si="28"/>
        <v>3430.9016358271915</v>
      </c>
      <c r="M56" s="2">
        <f t="shared" si="18"/>
        <v>1992.5442415879374</v>
      </c>
      <c r="N56" s="2">
        <f t="shared" si="19"/>
        <v>847.97090346765765</v>
      </c>
      <c r="O56" s="2">
        <f t="shared" si="20"/>
        <v>1144.5733381202797</v>
      </c>
      <c r="P56" s="2">
        <f t="shared" si="29"/>
        <v>3253.0899527195243</v>
      </c>
      <c r="Q56" s="2">
        <f t="shared" si="30"/>
        <v>943.53271888154597</v>
      </c>
      <c r="U56" s="5">
        <f t="shared" si="21"/>
        <v>1.1399999999999999</v>
      </c>
      <c r="V56" s="5">
        <f t="shared" si="22"/>
        <v>-3.1190000000000002</v>
      </c>
      <c r="X56" s="6">
        <v>27638</v>
      </c>
      <c r="Y56" s="2" t="str">
        <f t="shared" si="31"/>
        <v>DBC</v>
      </c>
      <c r="Z56" s="11">
        <f t="shared" si="33"/>
        <v>3430.9016358271915</v>
      </c>
      <c r="AA56" s="16">
        <f t="shared" si="95"/>
        <v>1992.5442415879374</v>
      </c>
      <c r="AB56" s="16">
        <f t="shared" si="96"/>
        <v>847.97090346765765</v>
      </c>
      <c r="AC56" s="16">
        <f t="shared" si="97"/>
        <v>1144.5733381202797</v>
      </c>
      <c r="AD56" s="2">
        <f t="shared" si="11"/>
        <v>3253.0899527195243</v>
      </c>
      <c r="AE56" s="2">
        <f t="shared" si="12"/>
        <v>943.53271888154597</v>
      </c>
      <c r="AF56" s="12" t="str">
        <f t="shared" si="37"/>
        <v/>
      </c>
      <c r="AG56" s="13" t="str">
        <f t="shared" si="34"/>
        <v/>
      </c>
      <c r="AH56" s="13" t="str">
        <f t="shared" ref="AH56:AI56" si="112">IF($B56=12,((AD56/AD44)-1)*100,"")</f>
        <v/>
      </c>
      <c r="AI56" s="13" t="str">
        <f t="shared" si="112"/>
        <v/>
      </c>
      <c r="AK56" s="12"/>
      <c r="AS56" s="7">
        <f t="shared" si="35"/>
        <v>0.59317070894904234</v>
      </c>
      <c r="AT56" s="7">
        <f t="shared" ref="AT56:AU56" si="113">((AD56/AD44)-1)*100</f>
        <v>-4.6202229966920143</v>
      </c>
      <c r="AU56" s="7">
        <f t="shared" si="113"/>
        <v>38.138744908023916</v>
      </c>
      <c r="AV56" s="7">
        <f t="shared" si="39"/>
        <v>-37.545574199074878</v>
      </c>
      <c r="AW56" s="7"/>
      <c r="BH56" s="1">
        <f t="shared" si="40"/>
        <v>34</v>
      </c>
      <c r="BI56" s="1">
        <f t="shared" si="41"/>
        <v>31</v>
      </c>
      <c r="BJ56" s="1">
        <f t="shared" si="42"/>
        <v>15</v>
      </c>
      <c r="BK56" s="1">
        <f t="shared" si="43"/>
        <v>31</v>
      </c>
      <c r="BL56" s="1">
        <f t="shared" si="44"/>
        <v>34</v>
      </c>
    </row>
    <row r="57" spans="1:64">
      <c r="A57" s="1">
        <v>1975</v>
      </c>
      <c r="B57" s="1">
        <v>10</v>
      </c>
      <c r="C57" s="4">
        <v>-8.0401000000000007</v>
      </c>
      <c r="D57" s="4">
        <v>6.5339999999999998</v>
      </c>
      <c r="E57" s="2">
        <f t="shared" si="13"/>
        <v>2991.5382674309221</v>
      </c>
      <c r="F57" s="2">
        <f t="shared" si="14"/>
        <v>1005.1831467332662</v>
      </c>
      <c r="G57" s="5">
        <f t="shared" si="15"/>
        <v>2.976112638928627</v>
      </c>
      <c r="H57" s="4">
        <f t="shared" si="16"/>
        <v>2.9982046408691341</v>
      </c>
      <c r="I57" s="4">
        <f t="shared" si="17"/>
        <v>3.1301323870247835</v>
      </c>
      <c r="J57" s="4">
        <f t="shared" si="32"/>
        <v>-0.13192774615564939</v>
      </c>
      <c r="K57" s="2" t="str">
        <f t="shared" si="27"/>
        <v>GSCI</v>
      </c>
      <c r="L57" s="11">
        <f t="shared" si="28"/>
        <v>3155.0537134050496</v>
      </c>
      <c r="M57" s="2">
        <f t="shared" si="18"/>
        <v>1999.1529548910135</v>
      </c>
      <c r="N57" s="2">
        <f t="shared" si="19"/>
        <v>779.79319485795452</v>
      </c>
      <c r="O57" s="2">
        <f t="shared" si="20"/>
        <v>1219.3597600330588</v>
      </c>
      <c r="P57" s="2">
        <f t="shared" si="29"/>
        <v>2991.5382674309221</v>
      </c>
      <c r="Q57" s="2">
        <f t="shared" si="30"/>
        <v>1005.1831467332662</v>
      </c>
      <c r="U57" s="5">
        <f t="shared" si="21"/>
        <v>-8.0401000000000007</v>
      </c>
      <c r="V57" s="5">
        <f t="shared" si="22"/>
        <v>6.5339999999999998</v>
      </c>
      <c r="X57" s="6">
        <v>27668</v>
      </c>
      <c r="Y57" s="2" t="str">
        <f t="shared" si="31"/>
        <v>DBC</v>
      </c>
      <c r="Z57" s="11">
        <f t="shared" si="33"/>
        <v>3155.0537134050496</v>
      </c>
      <c r="AA57" s="16">
        <f t="shared" si="95"/>
        <v>1999.1529548910135</v>
      </c>
      <c r="AB57" s="16">
        <f t="shared" si="96"/>
        <v>779.79319485795452</v>
      </c>
      <c r="AC57" s="16">
        <f t="shared" si="97"/>
        <v>1219.3597600330588</v>
      </c>
      <c r="AD57" s="2">
        <f t="shared" si="11"/>
        <v>2991.5382674309221</v>
      </c>
      <c r="AE57" s="2">
        <f t="shared" si="12"/>
        <v>1005.1831467332662</v>
      </c>
      <c r="AF57" s="12" t="str">
        <f t="shared" si="37"/>
        <v/>
      </c>
      <c r="AG57" s="13" t="str">
        <f t="shared" si="34"/>
        <v/>
      </c>
      <c r="AH57" s="13" t="str">
        <f t="shared" ref="AH57:AI57" si="114">IF($B57=12,((AD57/AD45)-1)*100,"")</f>
        <v/>
      </c>
      <c r="AI57" s="13" t="str">
        <f t="shared" si="114"/>
        <v/>
      </c>
      <c r="AK57" s="12"/>
      <c r="AS57" s="7">
        <f t="shared" si="35"/>
        <v>-15.13299108005215</v>
      </c>
      <c r="AT57" s="7">
        <f t="shared" ref="AT57:AU57" si="115">((AD57/AD45)-1)*100</f>
        <v>-19.531352589105154</v>
      </c>
      <c r="AU57" s="7">
        <f t="shared" si="115"/>
        <v>25.988247838821565</v>
      </c>
      <c r="AV57" s="7">
        <f t="shared" si="39"/>
        <v>-41.121238918873715</v>
      </c>
      <c r="AW57" s="7"/>
      <c r="BH57" s="1">
        <f t="shared" si="40"/>
        <v>34</v>
      </c>
      <c r="BI57" s="1">
        <f t="shared" si="41"/>
        <v>31</v>
      </c>
      <c r="BJ57" s="1">
        <f t="shared" si="42"/>
        <v>16</v>
      </c>
      <c r="BK57" s="1">
        <f t="shared" si="43"/>
        <v>31</v>
      </c>
      <c r="BL57" s="1">
        <f t="shared" si="44"/>
        <v>35</v>
      </c>
    </row>
    <row r="58" spans="1:64">
      <c r="A58" s="1">
        <v>1975</v>
      </c>
      <c r="B58" s="1">
        <v>11</v>
      </c>
      <c r="C58" s="4">
        <v>-1.2184999999999999</v>
      </c>
      <c r="D58" s="4">
        <v>2.819</v>
      </c>
      <c r="E58" s="2">
        <f t="shared" si="13"/>
        <v>2955.0863736422762</v>
      </c>
      <c r="F58" s="2">
        <f t="shared" si="14"/>
        <v>1033.5192596396769</v>
      </c>
      <c r="G58" s="5">
        <f t="shared" si="15"/>
        <v>2.8592465462835484</v>
      </c>
      <c r="H58" s="4">
        <f t="shared" si="16"/>
        <v>2.8658635984066714</v>
      </c>
      <c r="I58" s="4">
        <f t="shared" si="17"/>
        <v>3.0588466394613008</v>
      </c>
      <c r="J58" s="4">
        <f t="shared" si="32"/>
        <v>-0.19298304105462938</v>
      </c>
      <c r="K58" s="2" t="str">
        <f t="shared" si="27"/>
        <v xml:space="preserve">      SPX</v>
      </c>
      <c r="L58" s="11">
        <f t="shared" si="28"/>
        <v>3243.9946775859376</v>
      </c>
      <c r="M58" s="2">
        <f t="shared" si="18"/>
        <v>2024.0249264470012</v>
      </c>
      <c r="N58" s="2">
        <f t="shared" si="19"/>
        <v>770.29141477861037</v>
      </c>
      <c r="O58" s="2">
        <f t="shared" si="20"/>
        <v>1253.7335116683907</v>
      </c>
      <c r="P58" s="2">
        <f t="shared" si="29"/>
        <v>2955.0863736422762</v>
      </c>
      <c r="Q58" s="2">
        <f t="shared" si="30"/>
        <v>1033.5192596396769</v>
      </c>
      <c r="U58" s="5">
        <f t="shared" si="21"/>
        <v>-1.2184999999999999</v>
      </c>
      <c r="V58" s="5">
        <f t="shared" si="22"/>
        <v>2.819</v>
      </c>
      <c r="X58" s="6">
        <v>27699</v>
      </c>
      <c r="Y58" s="2" t="str">
        <f t="shared" si="31"/>
        <v xml:space="preserve">      SPY</v>
      </c>
      <c r="Z58" s="11">
        <f t="shared" si="33"/>
        <v>3243.9946775859376</v>
      </c>
      <c r="AA58" s="16">
        <f t="shared" si="95"/>
        <v>2024.0249264470012</v>
      </c>
      <c r="AB58" s="16">
        <f t="shared" si="96"/>
        <v>770.29141477861037</v>
      </c>
      <c r="AC58" s="16">
        <f t="shared" si="97"/>
        <v>1253.7335116683907</v>
      </c>
      <c r="AD58" s="2">
        <f t="shared" si="11"/>
        <v>2955.0863736422762</v>
      </c>
      <c r="AE58" s="2">
        <f t="shared" si="12"/>
        <v>1033.5192596396769</v>
      </c>
      <c r="AF58" s="12" t="str">
        <f t="shared" si="37"/>
        <v/>
      </c>
      <c r="AG58" s="13" t="str">
        <f t="shared" si="34"/>
        <v/>
      </c>
      <c r="AH58" s="13" t="str">
        <f t="shared" ref="AH58:AI58" si="116">IF($B58=12,((AD58/AD46)-1)*100,"")</f>
        <v/>
      </c>
      <c r="AI58" s="13" t="str">
        <f t="shared" si="116"/>
        <v/>
      </c>
      <c r="AK58" s="12"/>
      <c r="AS58" s="7">
        <f t="shared" si="35"/>
        <v>-14.405908738188621</v>
      </c>
      <c r="AT58" s="7">
        <f t="shared" ref="AT58:AU58" si="117">((AD58/AD46)-1)*100</f>
        <v>-22.028869375242188</v>
      </c>
      <c r="AU58" s="7">
        <f t="shared" si="117"/>
        <v>36.192878668346665</v>
      </c>
      <c r="AV58" s="7">
        <f t="shared" si="39"/>
        <v>-50.598787406535287</v>
      </c>
      <c r="AW58" s="7"/>
      <c r="BH58" s="1">
        <f t="shared" si="40"/>
        <v>34</v>
      </c>
      <c r="BI58" s="1">
        <f t="shared" si="41"/>
        <v>31</v>
      </c>
      <c r="BJ58" s="1">
        <f t="shared" si="42"/>
        <v>17</v>
      </c>
      <c r="BK58" s="1">
        <f t="shared" si="43"/>
        <v>31</v>
      </c>
      <c r="BL58" s="1">
        <f t="shared" si="44"/>
        <v>36</v>
      </c>
    </row>
    <row r="59" spans="1:64">
      <c r="A59" s="1">
        <v>1975</v>
      </c>
      <c r="B59" s="1">
        <v>12</v>
      </c>
      <c r="C59" s="4">
        <v>-2.6152000000000002</v>
      </c>
      <c r="D59" s="4">
        <v>-0.81100000000000005</v>
      </c>
      <c r="E59" s="2">
        <f t="shared" si="13"/>
        <v>2877.8049547987835</v>
      </c>
      <c r="F59" s="2">
        <f t="shared" si="14"/>
        <v>1025.1374184439992</v>
      </c>
      <c r="G59" s="5">
        <f t="shared" si="15"/>
        <v>2.8072382326721117</v>
      </c>
      <c r="H59" s="4">
        <f t="shared" si="16"/>
        <v>2.8100299167547096</v>
      </c>
      <c r="I59" s="4">
        <f t="shared" si="17"/>
        <v>2.9926339008325673</v>
      </c>
      <c r="J59" s="4">
        <f t="shared" si="32"/>
        <v>-0.18260398407785772</v>
      </c>
      <c r="K59" s="2" t="str">
        <f t="shared" si="27"/>
        <v xml:space="preserve">      SPX</v>
      </c>
      <c r="L59" s="11">
        <f t="shared" si="28"/>
        <v>3217.6858807507156</v>
      </c>
      <c r="M59" s="2">
        <f t="shared" si="18"/>
        <v>1993.7124865880803</v>
      </c>
      <c r="N59" s="2">
        <f t="shared" si="19"/>
        <v>750.14675369932024</v>
      </c>
      <c r="O59" s="2">
        <f t="shared" si="20"/>
        <v>1243.5657328887601</v>
      </c>
      <c r="P59" s="2">
        <f t="shared" si="29"/>
        <v>2877.8049547987835</v>
      </c>
      <c r="Q59" s="2">
        <f t="shared" si="30"/>
        <v>1025.1374184439992</v>
      </c>
      <c r="U59" s="5">
        <f t="shared" si="21"/>
        <v>-2.6152000000000002</v>
      </c>
      <c r="V59" s="5">
        <f t="shared" si="22"/>
        <v>-0.81100000000000005</v>
      </c>
      <c r="X59" s="6">
        <v>27729</v>
      </c>
      <c r="Y59" s="2" t="str">
        <f t="shared" si="31"/>
        <v xml:space="preserve">      SPY</v>
      </c>
      <c r="Z59" s="11">
        <f t="shared" si="33"/>
        <v>3217.6858807507156</v>
      </c>
      <c r="AA59" s="16">
        <f t="shared" si="95"/>
        <v>1993.7124865880803</v>
      </c>
      <c r="AB59" s="16">
        <f t="shared" si="96"/>
        <v>750.14675369932024</v>
      </c>
      <c r="AC59" s="16">
        <f t="shared" si="97"/>
        <v>1243.5657328887601</v>
      </c>
      <c r="AD59" s="2">
        <f t="shared" si="11"/>
        <v>2877.8049547987835</v>
      </c>
      <c r="AE59" s="2">
        <f t="shared" si="12"/>
        <v>1025.1374184439992</v>
      </c>
      <c r="AF59" s="12">
        <f t="shared" si="37"/>
        <v>1975</v>
      </c>
      <c r="AG59" s="13">
        <f t="shared" si="34"/>
        <v>-7.4457475897410923</v>
      </c>
      <c r="AH59" s="13">
        <f t="shared" ref="AH59:AI59" si="118">IF($B59=12,((AD59/AD47)-1)*100,"")</f>
        <v>-17.222160258913245</v>
      </c>
      <c r="AI59" s="13">
        <f t="shared" si="118"/>
        <v>37.226062016438455</v>
      </c>
      <c r="AK59" s="12"/>
      <c r="AS59" s="7">
        <f t="shared" si="35"/>
        <v>-7.4457475897410923</v>
      </c>
      <c r="AT59" s="7">
        <f t="shared" ref="AT59:AU59" si="119">((AD59/AD47)-1)*100</f>
        <v>-17.222160258913245</v>
      </c>
      <c r="AU59" s="7">
        <f t="shared" si="119"/>
        <v>37.226062016438455</v>
      </c>
      <c r="AV59" s="7">
        <f t="shared" si="39"/>
        <v>-44.671809606179551</v>
      </c>
      <c r="AW59" s="7"/>
      <c r="BH59" s="1">
        <f t="shared" si="40"/>
        <v>34</v>
      </c>
      <c r="BI59" s="1">
        <f t="shared" si="41"/>
        <v>31</v>
      </c>
      <c r="BJ59" s="1">
        <f t="shared" si="42"/>
        <v>18</v>
      </c>
      <c r="BK59" s="1">
        <f t="shared" si="43"/>
        <v>31</v>
      </c>
      <c r="BL59" s="1">
        <f t="shared" si="44"/>
        <v>37</v>
      </c>
    </row>
    <row r="60" spans="1:64">
      <c r="A60" s="1">
        <v>1976</v>
      </c>
      <c r="B60" s="1">
        <v>1</v>
      </c>
      <c r="C60" s="4">
        <v>-4.7849000000000004</v>
      </c>
      <c r="D60" s="4">
        <v>12.173999999999999</v>
      </c>
      <c r="E60" s="2">
        <f t="shared" si="13"/>
        <v>2740.1048655166164</v>
      </c>
      <c r="F60" s="2">
        <f t="shared" si="14"/>
        <v>1149.9376477653716</v>
      </c>
      <c r="G60" s="5">
        <f t="shared" si="15"/>
        <v>2.3828290784646926</v>
      </c>
      <c r="H60" s="4">
        <f t="shared" si="16"/>
        <v>2.4031719755261221</v>
      </c>
      <c r="I60" s="4">
        <f t="shared" si="17"/>
        <v>2.8321589475778635</v>
      </c>
      <c r="J60" s="4">
        <f t="shared" si="32"/>
        <v>-0.42898697205174141</v>
      </c>
      <c r="K60" s="2" t="str">
        <f t="shared" si="27"/>
        <v xml:space="preserve">      SPX</v>
      </c>
      <c r="L60" s="11">
        <f t="shared" si="28"/>
        <v>3609.4069598733076</v>
      </c>
      <c r="M60" s="2">
        <f t="shared" si="18"/>
        <v>2067.3711912613203</v>
      </c>
      <c r="N60" s="2">
        <f t="shared" si="19"/>
        <v>949.1576689086636</v>
      </c>
      <c r="O60" s="2">
        <f t="shared" si="20"/>
        <v>1118.2135223526566</v>
      </c>
      <c r="P60" s="2">
        <f t="shared" si="29"/>
        <v>2740.1048655166164</v>
      </c>
      <c r="Q60" s="2">
        <f t="shared" si="30"/>
        <v>1149.9376477653716</v>
      </c>
      <c r="U60" s="5">
        <f t="shared" si="21"/>
        <v>-4.7849000000000004</v>
      </c>
      <c r="V60" s="5">
        <f t="shared" si="22"/>
        <v>12.173999999999999</v>
      </c>
      <c r="X60" s="6">
        <v>27760</v>
      </c>
      <c r="Y60" s="2" t="str">
        <f t="shared" si="31"/>
        <v xml:space="preserve">      SPY</v>
      </c>
      <c r="Z60" s="11">
        <f t="shared" si="33"/>
        <v>3609.4069598733076</v>
      </c>
      <c r="AA60" s="16">
        <f t="shared" si="95"/>
        <v>2067.3711912613203</v>
      </c>
      <c r="AB60" s="16">
        <f t="shared" si="96"/>
        <v>949.1576689086636</v>
      </c>
      <c r="AC60" s="16">
        <f t="shared" si="97"/>
        <v>1118.2135223526566</v>
      </c>
      <c r="AD60" s="2">
        <f t="shared" si="11"/>
        <v>2740.1048655166164</v>
      </c>
      <c r="AE60" s="2">
        <f t="shared" si="12"/>
        <v>1149.9376477653716</v>
      </c>
      <c r="AF60" s="12" t="str">
        <f t="shared" si="37"/>
        <v/>
      </c>
      <c r="AG60" s="13" t="str">
        <f t="shared" si="34"/>
        <v/>
      </c>
      <c r="AH60" s="13" t="str">
        <f t="shared" ref="AH60:AI60" si="120">IF($B60=12,((AD60/AD48)-1)*100,"")</f>
        <v/>
      </c>
      <c r="AI60" s="13" t="str">
        <f t="shared" si="120"/>
        <v/>
      </c>
      <c r="AK60" s="12"/>
      <c r="AS60" s="7">
        <f t="shared" si="35"/>
        <v>23.062652875817967</v>
      </c>
      <c r="AT60" s="7">
        <f t="shared" ref="AT60:AU60" si="121">((AD60/AD48)-1)*100</f>
        <v>-6.5761833849161455</v>
      </c>
      <c r="AU60" s="7">
        <f t="shared" si="121"/>
        <v>36.56256958127706</v>
      </c>
      <c r="AV60" s="7">
        <f t="shared" si="39"/>
        <v>-13.499916705459093</v>
      </c>
      <c r="AW60" s="7"/>
      <c r="BH60" s="1">
        <f t="shared" si="40"/>
        <v>35</v>
      </c>
      <c r="BI60" s="1">
        <f t="shared" si="41"/>
        <v>31</v>
      </c>
      <c r="BJ60" s="1">
        <f t="shared" si="42"/>
        <v>19</v>
      </c>
      <c r="BK60" s="1">
        <f t="shared" si="43"/>
        <v>31</v>
      </c>
      <c r="BL60" s="1">
        <f t="shared" si="44"/>
        <v>38</v>
      </c>
    </row>
    <row r="61" spans="1:64">
      <c r="A61" s="1">
        <v>1976</v>
      </c>
      <c r="B61" s="1">
        <v>2</v>
      </c>
      <c r="C61" s="4">
        <v>5.7194000000000003</v>
      </c>
      <c r="D61" s="4">
        <v>-0.84299999999999997</v>
      </c>
      <c r="E61" s="2">
        <f t="shared" si="13"/>
        <v>2896.8224231949739</v>
      </c>
      <c r="F61" s="2">
        <f t="shared" si="14"/>
        <v>1140.2436733947095</v>
      </c>
      <c r="G61" s="5">
        <f t="shared" si="15"/>
        <v>2.5405292664949548</v>
      </c>
      <c r="H61" s="4">
        <f t="shared" si="16"/>
        <v>2.5339884431154864</v>
      </c>
      <c r="I61" s="4">
        <f t="shared" si="17"/>
        <v>2.7554142946613087</v>
      </c>
      <c r="J61" s="4">
        <f t="shared" si="32"/>
        <v>-0.22142585154582228</v>
      </c>
      <c r="K61" s="2" t="str">
        <f t="shared" si="27"/>
        <v xml:space="preserve">      SPX</v>
      </c>
      <c r="L61" s="11">
        <f t="shared" si="28"/>
        <v>3578.9796592015755</v>
      </c>
      <c r="M61" s="2">
        <f t="shared" si="18"/>
        <v>2112.2307749834495</v>
      </c>
      <c r="N61" s="2">
        <f t="shared" si="19"/>
        <v>1003.4437926242257</v>
      </c>
      <c r="O61" s="2">
        <f t="shared" si="20"/>
        <v>1108.7869823592237</v>
      </c>
      <c r="P61" s="2">
        <f t="shared" si="29"/>
        <v>2896.8224231949739</v>
      </c>
      <c r="Q61" s="2">
        <f t="shared" si="30"/>
        <v>1140.2436733947095</v>
      </c>
      <c r="U61" s="5">
        <f t="shared" si="21"/>
        <v>5.7194000000000003</v>
      </c>
      <c r="V61" s="5">
        <f t="shared" si="22"/>
        <v>-0.84299999999999997</v>
      </c>
      <c r="X61" s="6">
        <v>27791</v>
      </c>
      <c r="Y61" s="2" t="str">
        <f t="shared" si="31"/>
        <v xml:space="preserve">      SPY</v>
      </c>
      <c r="Z61" s="11">
        <f t="shared" si="33"/>
        <v>3578.9796592015755</v>
      </c>
      <c r="AA61" s="16">
        <f t="shared" si="95"/>
        <v>2112.2307749834495</v>
      </c>
      <c r="AB61" s="16">
        <f t="shared" si="96"/>
        <v>1003.4437926242257</v>
      </c>
      <c r="AC61" s="16">
        <f t="shared" si="97"/>
        <v>1108.7869823592237</v>
      </c>
      <c r="AD61" s="2">
        <f t="shared" si="11"/>
        <v>2896.8224231949739</v>
      </c>
      <c r="AE61" s="2">
        <f t="shared" si="12"/>
        <v>1140.2436733947095</v>
      </c>
      <c r="AF61" s="12" t="str">
        <f t="shared" si="37"/>
        <v/>
      </c>
      <c r="AG61" s="13" t="str">
        <f t="shared" si="34"/>
        <v/>
      </c>
      <c r="AH61" s="13" t="str">
        <f t="shared" ref="AH61:AI61" si="122">IF($B61=12,((AD61/AD49)-1)*100,"")</f>
        <v/>
      </c>
      <c r="AI61" s="13" t="str">
        <f t="shared" si="122"/>
        <v/>
      </c>
      <c r="AK61" s="12"/>
      <c r="AS61" s="7">
        <f t="shared" si="35"/>
        <v>14.709089014716215</v>
      </c>
      <c r="AT61" s="7">
        <f t="shared" ref="AT61:AU61" si="123">((AD61/AD49)-1)*100</f>
        <v>10.246516961146334</v>
      </c>
      <c r="AU61" s="7">
        <f t="shared" si="123"/>
        <v>27.292623587308373</v>
      </c>
      <c r="AV61" s="7">
        <f t="shared" si="39"/>
        <v>-12.583534572592159</v>
      </c>
      <c r="AW61" s="7"/>
      <c r="BH61" s="1">
        <f t="shared" si="40"/>
        <v>36</v>
      </c>
      <c r="BI61" s="1">
        <f t="shared" si="41"/>
        <v>32</v>
      </c>
      <c r="BJ61" s="1">
        <f t="shared" si="42"/>
        <v>20</v>
      </c>
      <c r="BK61" s="1">
        <f t="shared" si="43"/>
        <v>31</v>
      </c>
      <c r="BL61" s="1">
        <f t="shared" si="44"/>
        <v>39</v>
      </c>
    </row>
    <row r="62" spans="1:64">
      <c r="A62" s="1">
        <v>1976</v>
      </c>
      <c r="B62" s="1">
        <v>3</v>
      </c>
      <c r="C62" s="4">
        <v>0.2056</v>
      </c>
      <c r="D62" s="4">
        <v>3.37</v>
      </c>
      <c r="E62" s="2">
        <f t="shared" si="13"/>
        <v>2902.7782900970628</v>
      </c>
      <c r="F62" s="2">
        <f t="shared" si="14"/>
        <v>1178.6698851881113</v>
      </c>
      <c r="G62" s="5">
        <f t="shared" si="15"/>
        <v>2.4627576614751554</v>
      </c>
      <c r="H62" s="4">
        <f t="shared" si="16"/>
        <v>2.4661496034580281</v>
      </c>
      <c r="I62" s="4">
        <f t="shared" si="17"/>
        <v>2.6783993911912685</v>
      </c>
      <c r="J62" s="4">
        <f t="shared" si="32"/>
        <v>-0.21224978773324032</v>
      </c>
      <c r="K62" s="2" t="str">
        <f t="shared" si="27"/>
        <v xml:space="preserve">      SPX</v>
      </c>
      <c r="L62" s="11">
        <f t="shared" si="28"/>
        <v>3699.5912737166686</v>
      </c>
      <c r="M62" s="2">
        <f t="shared" si="18"/>
        <v>2151.6599767265907</v>
      </c>
      <c r="N62" s="2">
        <f t="shared" si="19"/>
        <v>1005.5068730618611</v>
      </c>
      <c r="O62" s="2">
        <f t="shared" si="20"/>
        <v>1146.1531036647295</v>
      </c>
      <c r="P62" s="2">
        <f t="shared" si="29"/>
        <v>2902.7782900970628</v>
      </c>
      <c r="Q62" s="2">
        <f t="shared" si="30"/>
        <v>1178.6698851881113</v>
      </c>
      <c r="U62" s="5">
        <f t="shared" si="21"/>
        <v>0.2056</v>
      </c>
      <c r="V62" s="5">
        <f t="shared" si="22"/>
        <v>3.37</v>
      </c>
      <c r="X62" s="6">
        <v>27820</v>
      </c>
      <c r="Y62" s="2" t="str">
        <f t="shared" si="31"/>
        <v xml:space="preserve">      SPY</v>
      </c>
      <c r="Z62" s="11">
        <f t="shared" si="33"/>
        <v>3699.5912737166686</v>
      </c>
      <c r="AA62" s="16">
        <f t="shared" si="95"/>
        <v>2151.6599767265907</v>
      </c>
      <c r="AB62" s="16">
        <f t="shared" si="96"/>
        <v>1005.5068730618611</v>
      </c>
      <c r="AC62" s="16">
        <f t="shared" si="97"/>
        <v>1146.1531036647295</v>
      </c>
      <c r="AD62" s="2">
        <f t="shared" si="11"/>
        <v>2902.7782900970628</v>
      </c>
      <c r="AE62" s="2">
        <f t="shared" si="12"/>
        <v>1178.6698851881113</v>
      </c>
      <c r="AF62" s="12" t="str">
        <f t="shared" si="37"/>
        <v/>
      </c>
      <c r="AG62" s="13" t="str">
        <f t="shared" si="34"/>
        <v/>
      </c>
      <c r="AH62" s="13" t="str">
        <f t="shared" ref="AH62:AI62" si="124">IF($B62=12,((AD62/AD50)-1)*100,"")</f>
        <v/>
      </c>
      <c r="AI62" s="13" t="str">
        <f t="shared" si="124"/>
        <v/>
      </c>
      <c r="AK62" s="12"/>
      <c r="AS62" s="7">
        <f t="shared" si="35"/>
        <v>15.640973808978398</v>
      </c>
      <c r="AT62" s="7">
        <f t="shared" ref="AT62:AU62" si="125">((AD62/AD50)-1)*100</f>
        <v>1.8661088028319783</v>
      </c>
      <c r="AU62" s="7">
        <f t="shared" si="125"/>
        <v>28.326735717058902</v>
      </c>
      <c r="AV62" s="7">
        <f t="shared" si="39"/>
        <v>-12.685761908080504</v>
      </c>
      <c r="AW62" s="7"/>
      <c r="BH62" s="1">
        <f t="shared" si="40"/>
        <v>37</v>
      </c>
      <c r="BI62" s="1">
        <f t="shared" si="41"/>
        <v>33</v>
      </c>
      <c r="BJ62" s="1">
        <f t="shared" si="42"/>
        <v>21</v>
      </c>
      <c r="BK62" s="1">
        <f t="shared" si="43"/>
        <v>31</v>
      </c>
      <c r="BL62" s="1">
        <f t="shared" si="44"/>
        <v>40</v>
      </c>
    </row>
    <row r="63" spans="1:64">
      <c r="A63" s="1">
        <v>1976</v>
      </c>
      <c r="B63" s="1">
        <v>4</v>
      </c>
      <c r="C63" s="4">
        <v>3.8489</v>
      </c>
      <c r="D63" s="4">
        <v>-0.77800000000000002</v>
      </c>
      <c r="E63" s="2">
        <f t="shared" si="13"/>
        <v>3014.5033237046086</v>
      </c>
      <c r="F63" s="2">
        <f t="shared" si="14"/>
        <v>1169.4998334813477</v>
      </c>
      <c r="G63" s="5">
        <f t="shared" si="15"/>
        <v>2.5776004727859476</v>
      </c>
      <c r="H63" s="4">
        <f t="shared" si="16"/>
        <v>2.5722932885322369</v>
      </c>
      <c r="I63" s="4">
        <f t="shared" si="17"/>
        <v>2.6518733600319737</v>
      </c>
      <c r="J63" s="4">
        <f t="shared" si="32"/>
        <v>-7.9580071499736782E-2</v>
      </c>
      <c r="K63" s="2" t="str">
        <f t="shared" si="27"/>
        <v xml:space="preserve">      SPX</v>
      </c>
      <c r="L63" s="11">
        <f t="shared" si="28"/>
        <v>3670.8084536071528</v>
      </c>
      <c r="M63" s="2">
        <f t="shared" si="18"/>
        <v>2181.4438596173568</v>
      </c>
      <c r="N63" s="2">
        <f t="shared" si="19"/>
        <v>1044.2078270991392</v>
      </c>
      <c r="O63" s="2">
        <f t="shared" si="20"/>
        <v>1137.2360325182178</v>
      </c>
      <c r="P63" s="2">
        <f t="shared" si="29"/>
        <v>3014.5033237046086</v>
      </c>
      <c r="Q63" s="2">
        <f t="shared" si="30"/>
        <v>1169.4998334813477</v>
      </c>
      <c r="U63" s="5">
        <f t="shared" si="21"/>
        <v>3.8489</v>
      </c>
      <c r="V63" s="5">
        <f t="shared" si="22"/>
        <v>-0.77800000000000002</v>
      </c>
      <c r="X63" s="6">
        <v>27851</v>
      </c>
      <c r="Y63" s="2" t="str">
        <f t="shared" si="31"/>
        <v xml:space="preserve">      SPY</v>
      </c>
      <c r="Z63" s="11">
        <f t="shared" si="33"/>
        <v>3670.8084536071528</v>
      </c>
      <c r="AA63" s="16">
        <f t="shared" si="95"/>
        <v>2181.4438596173568</v>
      </c>
      <c r="AB63" s="16">
        <f t="shared" si="96"/>
        <v>1044.2078270991392</v>
      </c>
      <c r="AC63" s="16">
        <f t="shared" si="97"/>
        <v>1137.2360325182178</v>
      </c>
      <c r="AD63" s="2">
        <f t="shared" si="11"/>
        <v>3014.5033237046086</v>
      </c>
      <c r="AE63" s="2">
        <f t="shared" si="12"/>
        <v>1169.4998334813477</v>
      </c>
      <c r="AF63" s="12" t="str">
        <f t="shared" si="37"/>
        <v/>
      </c>
      <c r="AG63" s="13" t="str">
        <f t="shared" si="34"/>
        <v/>
      </c>
      <c r="AH63" s="13" t="str">
        <f t="shared" ref="AH63:AI63" si="126">IF($B63=12,((AD63/AD51)-1)*100,"")</f>
        <v/>
      </c>
      <c r="AI63" s="13" t="str">
        <f t="shared" si="126"/>
        <v/>
      </c>
      <c r="AK63" s="12"/>
      <c r="AS63" s="7">
        <f t="shared" si="35"/>
        <v>9.17551907052896</v>
      </c>
      <c r="AT63" s="7">
        <f t="shared" ref="AT63:AU63" si="127">((AD63/AD51)-1)*100</f>
        <v>10.90301117612098</v>
      </c>
      <c r="AU63" s="7">
        <f t="shared" si="127"/>
        <v>21.152023552475008</v>
      </c>
      <c r="AV63" s="7">
        <f t="shared" si="39"/>
        <v>-11.976504481946048</v>
      </c>
      <c r="AW63" s="7"/>
      <c r="BH63" s="1">
        <f t="shared" si="40"/>
        <v>38</v>
      </c>
      <c r="BI63" s="1">
        <f t="shared" si="41"/>
        <v>34</v>
      </c>
      <c r="BJ63" s="1">
        <f t="shared" si="42"/>
        <v>22</v>
      </c>
      <c r="BK63" s="1">
        <f t="shared" si="43"/>
        <v>31</v>
      </c>
      <c r="BL63" s="1">
        <f t="shared" si="44"/>
        <v>41</v>
      </c>
    </row>
    <row r="64" spans="1:64">
      <c r="A64" s="1">
        <v>1976</v>
      </c>
      <c r="B64" s="1">
        <v>5</v>
      </c>
      <c r="C64" s="4">
        <v>1.8090999999999999</v>
      </c>
      <c r="D64" s="4">
        <v>-1.1120000000000001</v>
      </c>
      <c r="E64" s="2">
        <f t="shared" si="13"/>
        <v>3069.0387033337488</v>
      </c>
      <c r="F64" s="2">
        <f t="shared" si="14"/>
        <v>1156.4949953330351</v>
      </c>
      <c r="G64" s="5">
        <f t="shared" si="15"/>
        <v>2.6537414478390886</v>
      </c>
      <c r="H64" s="4">
        <f t="shared" si="16"/>
        <v>2.6498629640625717</v>
      </c>
      <c r="I64" s="4">
        <f t="shared" si="17"/>
        <v>2.6523649620864775</v>
      </c>
      <c r="J64" s="4">
        <f t="shared" si="32"/>
        <v>-2.501998023905827E-3</v>
      </c>
      <c r="K64" s="2" t="str">
        <f t="shared" si="27"/>
        <v xml:space="preserve">      SPX</v>
      </c>
      <c r="L64" s="11">
        <f t="shared" si="28"/>
        <v>3629.9890636030414</v>
      </c>
      <c r="M64" s="2">
        <f t="shared" si="18"/>
        <v>2187.6885587358047</v>
      </c>
      <c r="N64" s="2">
        <f t="shared" si="19"/>
        <v>1063.0985908991897</v>
      </c>
      <c r="O64" s="2">
        <f t="shared" si="20"/>
        <v>1124.5899678366152</v>
      </c>
      <c r="P64" s="2">
        <f t="shared" si="29"/>
        <v>3069.0387033337488</v>
      </c>
      <c r="Q64" s="2">
        <f t="shared" si="30"/>
        <v>1156.4949953330351</v>
      </c>
      <c r="U64" s="5">
        <f t="shared" si="21"/>
        <v>1.8090999999999999</v>
      </c>
      <c r="V64" s="5">
        <f t="shared" si="22"/>
        <v>-1.1120000000000001</v>
      </c>
      <c r="X64" s="6">
        <v>27881</v>
      </c>
      <c r="Y64" s="2" t="str">
        <f t="shared" si="31"/>
        <v xml:space="preserve">      SPY</v>
      </c>
      <c r="Z64" s="11">
        <f t="shared" si="33"/>
        <v>3629.9890636030414</v>
      </c>
      <c r="AA64" s="16">
        <f t="shared" si="95"/>
        <v>2187.6885587358047</v>
      </c>
      <c r="AB64" s="16">
        <f t="shared" si="96"/>
        <v>1063.0985908991897</v>
      </c>
      <c r="AC64" s="16">
        <f t="shared" si="97"/>
        <v>1124.5899678366152</v>
      </c>
      <c r="AD64" s="2">
        <f t="shared" si="11"/>
        <v>3069.0387033337488</v>
      </c>
      <c r="AE64" s="2">
        <f t="shared" si="12"/>
        <v>1156.4949953330351</v>
      </c>
      <c r="AF64" s="12" t="str">
        <f t="shared" si="37"/>
        <v/>
      </c>
      <c r="AG64" s="13" t="str">
        <f t="shared" si="34"/>
        <v/>
      </c>
      <c r="AH64" s="13" t="str">
        <f t="shared" ref="AH64:AI64" si="128">IF($B64=12,((AD64/AD52)-1)*100,"")</f>
        <v/>
      </c>
      <c r="AI64" s="13" t="str">
        <f t="shared" si="128"/>
        <v/>
      </c>
      <c r="AK64" s="12"/>
      <c r="AS64" s="7">
        <f t="shared" si="35"/>
        <v>3.0511022750581596</v>
      </c>
      <c r="AT64" s="7">
        <f t="shared" ref="AT64:AU64" si="129">((AD64/AD52)-1)*100</f>
        <v>14.631233306809776</v>
      </c>
      <c r="AU64" s="7">
        <f t="shared" si="129"/>
        <v>14.355761037151238</v>
      </c>
      <c r="AV64" s="7">
        <f t="shared" si="39"/>
        <v>-11.304658762093078</v>
      </c>
      <c r="AW64" s="7"/>
      <c r="BH64" s="1">
        <f t="shared" si="40"/>
        <v>39</v>
      </c>
      <c r="BI64" s="1">
        <f t="shared" si="41"/>
        <v>35</v>
      </c>
      <c r="BJ64" s="1">
        <f t="shared" si="42"/>
        <v>23</v>
      </c>
      <c r="BK64" s="1">
        <f t="shared" si="43"/>
        <v>31</v>
      </c>
      <c r="BL64" s="1">
        <f t="shared" si="44"/>
        <v>42</v>
      </c>
    </row>
    <row r="65" spans="1:70">
      <c r="A65" s="1">
        <v>1976</v>
      </c>
      <c r="B65" s="1">
        <v>6</v>
      </c>
      <c r="C65" s="4">
        <v>-1.6694</v>
      </c>
      <c r="D65" s="4">
        <v>4.4320000000000004</v>
      </c>
      <c r="E65" s="2">
        <f t="shared" si="13"/>
        <v>3017.8041712202953</v>
      </c>
      <c r="F65" s="2">
        <f t="shared" si="14"/>
        <v>1207.7508535261952</v>
      </c>
      <c r="G65" s="5">
        <f t="shared" si="15"/>
        <v>2.4986976100322345</v>
      </c>
      <c r="H65" s="4">
        <f t="shared" si="16"/>
        <v>2.5058959602241551</v>
      </c>
      <c r="I65" s="4">
        <f t="shared" si="17"/>
        <v>2.6119261852300979</v>
      </c>
      <c r="J65" s="4">
        <f t="shared" si="32"/>
        <v>-0.10603022500594284</v>
      </c>
      <c r="K65" s="2" t="str">
        <f t="shared" si="27"/>
        <v xml:space="preserve">      SPX</v>
      </c>
      <c r="L65" s="11">
        <f t="shared" si="28"/>
        <v>3790.8701789019278</v>
      </c>
      <c r="M65" s="2">
        <f t="shared" si="18"/>
        <v>2219.7830182338525</v>
      </c>
      <c r="N65" s="2">
        <f t="shared" si="19"/>
        <v>1045.3512230227186</v>
      </c>
      <c r="O65" s="2">
        <f t="shared" si="20"/>
        <v>1174.4317952111339</v>
      </c>
      <c r="P65" s="2">
        <f t="shared" si="29"/>
        <v>3017.8041712202953</v>
      </c>
      <c r="Q65" s="2">
        <f t="shared" si="30"/>
        <v>1207.7508535261952</v>
      </c>
      <c r="U65" s="5">
        <f t="shared" si="21"/>
        <v>-1.6694</v>
      </c>
      <c r="V65" s="5">
        <f t="shared" si="22"/>
        <v>4.4320000000000004</v>
      </c>
      <c r="X65" s="6">
        <v>27912</v>
      </c>
      <c r="Y65" s="2" t="str">
        <f t="shared" si="31"/>
        <v xml:space="preserve">      SPY</v>
      </c>
      <c r="Z65" s="11">
        <f t="shared" si="33"/>
        <v>3790.8701789019278</v>
      </c>
      <c r="AA65" s="16">
        <f t="shared" si="95"/>
        <v>2219.7830182338525</v>
      </c>
      <c r="AB65" s="16">
        <f t="shared" si="96"/>
        <v>1045.3512230227186</v>
      </c>
      <c r="AC65" s="16">
        <f t="shared" si="97"/>
        <v>1174.4317952111339</v>
      </c>
      <c r="AD65" s="2">
        <f t="shared" si="11"/>
        <v>3017.8041712202953</v>
      </c>
      <c r="AE65" s="2">
        <f t="shared" si="12"/>
        <v>1207.7508535261952</v>
      </c>
      <c r="AF65" s="12" t="str">
        <f t="shared" si="37"/>
        <v/>
      </c>
      <c r="AG65" s="13" t="str">
        <f t="shared" si="34"/>
        <v/>
      </c>
      <c r="AH65" s="13" t="str">
        <f t="shared" ref="AH65:AI65" si="130">IF($B65=12,((AD65/AD53)-1)*100,"")</f>
        <v/>
      </c>
      <c r="AI65" s="13" t="str">
        <f t="shared" si="130"/>
        <v/>
      </c>
      <c r="AK65" s="12"/>
      <c r="AS65" s="7">
        <f t="shared" si="35"/>
        <v>2.7166868322535898</v>
      </c>
      <c r="AT65" s="7">
        <f t="shared" ref="AT65:AU65" si="131">((AD65/AD53)-1)*100</f>
        <v>10.889783201475955</v>
      </c>
      <c r="AU65" s="7">
        <f t="shared" si="131"/>
        <v>13.984660373303726</v>
      </c>
      <c r="AV65" s="7">
        <f t="shared" si="39"/>
        <v>-11.267973541050136</v>
      </c>
      <c r="AW65" s="7"/>
      <c r="BH65" s="1">
        <f t="shared" si="40"/>
        <v>40</v>
      </c>
      <c r="BI65" s="1">
        <f t="shared" si="41"/>
        <v>36</v>
      </c>
      <c r="BJ65" s="1">
        <f t="shared" si="42"/>
        <v>24</v>
      </c>
      <c r="BK65" s="1">
        <f t="shared" si="43"/>
        <v>31</v>
      </c>
      <c r="BL65" s="1">
        <f t="shared" si="44"/>
        <v>43</v>
      </c>
    </row>
    <row r="66" spans="1:70">
      <c r="A66" s="1">
        <v>1976</v>
      </c>
      <c r="B66" s="1">
        <v>7</v>
      </c>
      <c r="C66" s="4">
        <v>-8.8524999999999991</v>
      </c>
      <c r="D66" s="4">
        <v>-0.47899999999999998</v>
      </c>
      <c r="E66" s="2">
        <f t="shared" si="13"/>
        <v>2750.6530569630186</v>
      </c>
      <c r="F66" s="2">
        <f t="shared" si="14"/>
        <v>1201.9657269378047</v>
      </c>
      <c r="G66" s="5">
        <f t="shared" si="15"/>
        <v>2.2884621377439243</v>
      </c>
      <c r="H66" s="4">
        <f t="shared" si="16"/>
        <v>2.2988161292906018</v>
      </c>
      <c r="I66" s="4">
        <f t="shared" si="17"/>
        <v>2.5268040674705787</v>
      </c>
      <c r="J66" s="4">
        <f t="shared" si="32"/>
        <v>-0.22798793817997698</v>
      </c>
      <c r="K66" s="2" t="str">
        <f t="shared" si="27"/>
        <v xml:space="preserve">      SPX</v>
      </c>
      <c r="L66" s="11">
        <f t="shared" si="28"/>
        <v>3772.7119107449876</v>
      </c>
      <c r="M66" s="2">
        <f t="shared" si="18"/>
        <v>2121.6177729167052</v>
      </c>
      <c r="N66" s="2">
        <f t="shared" si="19"/>
        <v>952.81150600463252</v>
      </c>
      <c r="O66" s="2">
        <f t="shared" si="20"/>
        <v>1168.8062669120727</v>
      </c>
      <c r="P66" s="2">
        <f t="shared" si="29"/>
        <v>2750.6530569630186</v>
      </c>
      <c r="Q66" s="2">
        <f t="shared" si="30"/>
        <v>1201.9657269378047</v>
      </c>
      <c r="U66" s="5">
        <f t="shared" si="21"/>
        <v>-8.8524999999999991</v>
      </c>
      <c r="V66" s="5">
        <f t="shared" si="22"/>
        <v>-0.47899999999999998</v>
      </c>
      <c r="X66" s="6">
        <v>27942</v>
      </c>
      <c r="Y66" s="2" t="str">
        <f t="shared" si="31"/>
        <v xml:space="preserve">      SPY</v>
      </c>
      <c r="Z66" s="11">
        <f t="shared" si="33"/>
        <v>3772.7119107449876</v>
      </c>
      <c r="AA66" s="16">
        <f t="shared" si="95"/>
        <v>2121.6177729167052</v>
      </c>
      <c r="AB66" s="16">
        <f t="shared" si="96"/>
        <v>952.81150600463252</v>
      </c>
      <c r="AC66" s="16">
        <f t="shared" si="97"/>
        <v>1168.8062669120727</v>
      </c>
      <c r="AD66" s="2">
        <f t="shared" si="11"/>
        <v>2750.6530569630186</v>
      </c>
      <c r="AE66" s="2">
        <f t="shared" si="12"/>
        <v>1201.9657269378047</v>
      </c>
      <c r="AF66" s="12" t="str">
        <f t="shared" si="37"/>
        <v/>
      </c>
      <c r="AG66" s="13" t="str">
        <f t="shared" si="34"/>
        <v/>
      </c>
      <c r="AH66" s="13" t="str">
        <f t="shared" ref="AH66:AI66" si="132">IF($B66=12,((AD66/AD54)-1)*100,"")</f>
        <v/>
      </c>
      <c r="AI66" s="13" t="str">
        <f t="shared" si="132"/>
        <v/>
      </c>
      <c r="AK66" s="12"/>
      <c r="AS66" s="7">
        <f t="shared" si="35"/>
        <v>9.261087967429571</v>
      </c>
      <c r="AT66" s="7">
        <f t="shared" ref="AT66:AU66" si="133">((AD66/AD54)-1)*100</f>
        <v>-6.2669685493361822</v>
      </c>
      <c r="AU66" s="7">
        <f t="shared" si="133"/>
        <v>21.246979318208183</v>
      </c>
      <c r="AV66" s="7">
        <f t="shared" si="39"/>
        <v>-11.985891350778612</v>
      </c>
      <c r="AW66" s="7"/>
      <c r="BH66" s="1">
        <f t="shared" si="40"/>
        <v>41</v>
      </c>
      <c r="BI66" s="1">
        <f t="shared" si="41"/>
        <v>36</v>
      </c>
      <c r="BJ66" s="1">
        <f t="shared" si="42"/>
        <v>25</v>
      </c>
      <c r="BK66" s="1">
        <f t="shared" si="43"/>
        <v>31</v>
      </c>
      <c r="BL66" s="1">
        <f t="shared" si="44"/>
        <v>44</v>
      </c>
    </row>
    <row r="67" spans="1:70">
      <c r="A67" s="1">
        <v>1976</v>
      </c>
      <c r="B67" s="1">
        <v>8</v>
      </c>
      <c r="C67" s="4">
        <v>-2.8121999999999998</v>
      </c>
      <c r="D67" s="4">
        <v>-0.184</v>
      </c>
      <c r="E67" s="2">
        <f t="shared" si="13"/>
        <v>2673.2991916951046</v>
      </c>
      <c r="F67" s="2">
        <f t="shared" si="14"/>
        <v>1199.7541100002393</v>
      </c>
      <c r="G67" s="5">
        <f t="shared" si="15"/>
        <v>2.2282059043703311</v>
      </c>
      <c r="H67" s="4">
        <f t="shared" si="16"/>
        <v>2.2315682960332013</v>
      </c>
      <c r="I67" s="4">
        <f t="shared" si="17"/>
        <v>2.4482256034968293</v>
      </c>
      <c r="J67" s="4">
        <f t="shared" si="32"/>
        <v>-0.21665730746362799</v>
      </c>
      <c r="K67" s="2" t="str">
        <f t="shared" si="27"/>
        <v xml:space="preserve">      SPX</v>
      </c>
      <c r="L67" s="11">
        <f t="shared" si="28"/>
        <v>3765.7701208292169</v>
      </c>
      <c r="M67" s="2">
        <f t="shared" si="18"/>
        <v>2092.6722042137249</v>
      </c>
      <c r="N67" s="2">
        <f t="shared" si="19"/>
        <v>926.01654083277026</v>
      </c>
      <c r="O67" s="2">
        <f t="shared" si="20"/>
        <v>1166.6556633809546</v>
      </c>
      <c r="P67" s="2">
        <f t="shared" si="29"/>
        <v>2673.2991916951046</v>
      </c>
      <c r="Q67" s="2">
        <f t="shared" si="30"/>
        <v>1199.7541100002393</v>
      </c>
      <c r="U67" s="5">
        <f t="shared" si="21"/>
        <v>-2.8121999999999998</v>
      </c>
      <c r="V67" s="5">
        <f t="shared" si="22"/>
        <v>-0.184</v>
      </c>
      <c r="X67" s="6">
        <v>27973</v>
      </c>
      <c r="Y67" s="2" t="str">
        <f t="shared" si="31"/>
        <v xml:space="preserve">      SPY</v>
      </c>
      <c r="Z67" s="11">
        <f t="shared" si="33"/>
        <v>3765.7701208292169</v>
      </c>
      <c r="AA67" s="16">
        <f t="shared" si="95"/>
        <v>2092.6722042137249</v>
      </c>
      <c r="AB67" s="16">
        <f t="shared" si="96"/>
        <v>926.01654083277026</v>
      </c>
      <c r="AC67" s="16">
        <f t="shared" si="97"/>
        <v>1166.6556633809546</v>
      </c>
      <c r="AD67" s="2">
        <f t="shared" si="11"/>
        <v>2673.2991916951046</v>
      </c>
      <c r="AE67" s="2">
        <f t="shared" si="12"/>
        <v>1199.7541100002393</v>
      </c>
      <c r="AF67" s="12" t="str">
        <f t="shared" si="37"/>
        <v/>
      </c>
      <c r="AG67" s="13" t="str">
        <f t="shared" si="34"/>
        <v/>
      </c>
      <c r="AH67" s="13" t="str">
        <f t="shared" ref="AH67:AI67" si="134">IF($B67=12,((AD67/AD55)-1)*100,"")</f>
        <v/>
      </c>
      <c r="AI67" s="13" t="str">
        <f t="shared" si="134"/>
        <v/>
      </c>
      <c r="AK67" s="12"/>
      <c r="AS67" s="7">
        <f t="shared" si="35"/>
        <v>11.011632057133912</v>
      </c>
      <c r="AT67" s="7">
        <f t="shared" ref="AT67:AU67" si="135">((AD67/AD55)-1)*100</f>
        <v>-16.885950226487822</v>
      </c>
      <c r="AU67" s="7">
        <f t="shared" si="135"/>
        <v>23.189557293482132</v>
      </c>
      <c r="AV67" s="7">
        <f t="shared" si="39"/>
        <v>-12.177925236348219</v>
      </c>
      <c r="AW67" s="7"/>
      <c r="BH67" s="1">
        <f t="shared" si="40"/>
        <v>42</v>
      </c>
      <c r="BI67" s="1">
        <f t="shared" si="41"/>
        <v>36</v>
      </c>
      <c r="BJ67" s="1">
        <f t="shared" si="42"/>
        <v>26</v>
      </c>
      <c r="BK67" s="1">
        <f t="shared" si="43"/>
        <v>31</v>
      </c>
      <c r="BL67" s="1">
        <f t="shared" si="44"/>
        <v>45</v>
      </c>
    </row>
    <row r="68" spans="1:70">
      <c r="A68" s="1">
        <v>1976</v>
      </c>
      <c r="B68" s="1">
        <v>9</v>
      </c>
      <c r="C68" s="4">
        <v>-9.8832000000000004</v>
      </c>
      <c r="D68" s="4">
        <v>2.585</v>
      </c>
      <c r="E68" s="2">
        <f t="shared" si="13"/>
        <v>2409.0916859814938</v>
      </c>
      <c r="F68" s="2">
        <f t="shared" si="14"/>
        <v>1230.7677537437453</v>
      </c>
      <c r="G68" s="5">
        <f t="shared" si="15"/>
        <v>1.9573893438900447</v>
      </c>
      <c r="H68" s="4">
        <f t="shared" si="16"/>
        <v>1.9704454844682904</v>
      </c>
      <c r="I68" s="4">
        <f t="shared" si="17"/>
        <v>2.319058166758202</v>
      </c>
      <c r="J68" s="4">
        <f t="shared" si="32"/>
        <v>-0.3486126822899116</v>
      </c>
      <c r="K68" s="2" t="str">
        <f t="shared" si="27"/>
        <v xml:space="preserve">      SPX</v>
      </c>
      <c r="L68" s="11">
        <f t="shared" si="28"/>
        <v>3863.1152784526521</v>
      </c>
      <c r="M68" s="2">
        <f t="shared" si="18"/>
        <v>2031.3101863485381</v>
      </c>
      <c r="N68" s="2">
        <f t="shared" si="19"/>
        <v>834.49647406918587</v>
      </c>
      <c r="O68" s="2">
        <f t="shared" si="20"/>
        <v>1196.8137122793521</v>
      </c>
      <c r="P68" s="2">
        <f t="shared" si="29"/>
        <v>2409.0916859814938</v>
      </c>
      <c r="Q68" s="2">
        <f t="shared" si="30"/>
        <v>1230.7677537437453</v>
      </c>
      <c r="U68" s="5">
        <f t="shared" si="21"/>
        <v>-9.8832000000000004</v>
      </c>
      <c r="V68" s="5">
        <f t="shared" si="22"/>
        <v>2.585</v>
      </c>
      <c r="X68" s="6">
        <v>28004</v>
      </c>
      <c r="Y68" s="2" t="str">
        <f t="shared" si="31"/>
        <v xml:space="preserve">      SPY</v>
      </c>
      <c r="Z68" s="11">
        <f t="shared" si="33"/>
        <v>3863.1152784526521</v>
      </c>
      <c r="AA68" s="16">
        <f t="shared" si="95"/>
        <v>2031.3101863485381</v>
      </c>
      <c r="AB68" s="16">
        <f t="shared" si="96"/>
        <v>834.49647406918587</v>
      </c>
      <c r="AC68" s="16">
        <f t="shared" si="97"/>
        <v>1196.8137122793521</v>
      </c>
      <c r="AD68" s="2">
        <f t="shared" si="11"/>
        <v>2409.0916859814938</v>
      </c>
      <c r="AE68" s="2">
        <f t="shared" si="12"/>
        <v>1230.7677537437453</v>
      </c>
      <c r="AF68" s="12" t="str">
        <f t="shared" si="37"/>
        <v/>
      </c>
      <c r="AG68" s="13" t="str">
        <f t="shared" si="34"/>
        <v/>
      </c>
      <c r="AH68" s="13" t="str">
        <f t="shared" ref="AH68:AI68" si="136">IF($B68=12,((AD68/AD56)-1)*100,"")</f>
        <v/>
      </c>
      <c r="AI68" s="13" t="str">
        <f t="shared" si="136"/>
        <v/>
      </c>
      <c r="AK68" s="12"/>
      <c r="AS68" s="7">
        <f t="shared" si="35"/>
        <v>12.597669315612837</v>
      </c>
      <c r="AT68" s="7">
        <f t="shared" ref="AT68:AU68" si="137">((AD68/AD56)-1)*100</f>
        <v>-25.944510573169467</v>
      </c>
      <c r="AU68" s="7">
        <f t="shared" si="137"/>
        <v>30.442509211835798</v>
      </c>
      <c r="AV68" s="7">
        <f t="shared" si="39"/>
        <v>-17.844839896222961</v>
      </c>
      <c r="AW68" s="7"/>
      <c r="BH68" s="1">
        <f t="shared" si="40"/>
        <v>43</v>
      </c>
      <c r="BI68" s="1">
        <f t="shared" si="41"/>
        <v>36</v>
      </c>
      <c r="BJ68" s="1">
        <f t="shared" si="42"/>
        <v>27</v>
      </c>
      <c r="BK68" s="1">
        <f t="shared" si="43"/>
        <v>31</v>
      </c>
      <c r="BL68" s="1">
        <f t="shared" si="44"/>
        <v>46</v>
      </c>
    </row>
    <row r="69" spans="1:70">
      <c r="A69" s="1">
        <v>1976</v>
      </c>
      <c r="B69" s="1">
        <v>10</v>
      </c>
      <c r="C69" s="4">
        <v>-1.2331000000000001</v>
      </c>
      <c r="D69" s="4">
        <v>-1.8620000000000001</v>
      </c>
      <c r="E69" s="2">
        <f t="shared" si="13"/>
        <v>2379.3851764016563</v>
      </c>
      <c r="F69" s="2">
        <f t="shared" si="14"/>
        <v>1207.8508581690369</v>
      </c>
      <c r="G69" s="5">
        <f t="shared" si="15"/>
        <v>1.9699329269911112</v>
      </c>
      <c r="H69" s="4">
        <f t="shared" si="16"/>
        <v>1.9699573344900245</v>
      </c>
      <c r="I69" s="4">
        <f t="shared" si="17"/>
        <v>2.2271831036615994</v>
      </c>
      <c r="J69" s="4">
        <f t="shared" si="32"/>
        <v>-0.25722576917157491</v>
      </c>
      <c r="K69" s="2" t="str">
        <f t="shared" si="27"/>
        <v xml:space="preserve">      SPX</v>
      </c>
      <c r="L69" s="11">
        <f t="shared" si="28"/>
        <v>3791.1840719678639</v>
      </c>
      <c r="M69" s="2">
        <f t="shared" si="18"/>
        <v>1998.7353390041494</v>
      </c>
      <c r="N69" s="2">
        <f t="shared" si="19"/>
        <v>824.20629804743874</v>
      </c>
      <c r="O69" s="2">
        <f t="shared" si="20"/>
        <v>1174.5290409567106</v>
      </c>
      <c r="P69" s="2">
        <f t="shared" si="29"/>
        <v>2379.3851764016563</v>
      </c>
      <c r="Q69" s="2">
        <f t="shared" si="30"/>
        <v>1207.8508581690369</v>
      </c>
      <c r="U69" s="5">
        <f t="shared" si="21"/>
        <v>-1.2331000000000001</v>
      </c>
      <c r="V69" s="5">
        <f t="shared" si="22"/>
        <v>-1.8620000000000001</v>
      </c>
      <c r="X69" s="6">
        <v>28034</v>
      </c>
      <c r="Y69" s="2" t="str">
        <f t="shared" si="31"/>
        <v xml:space="preserve">      SPY</v>
      </c>
      <c r="Z69" s="11">
        <f t="shared" si="33"/>
        <v>3791.1840719678639</v>
      </c>
      <c r="AA69" s="16">
        <f t="shared" si="95"/>
        <v>1998.7353390041494</v>
      </c>
      <c r="AB69" s="16">
        <f t="shared" si="96"/>
        <v>824.20629804743874</v>
      </c>
      <c r="AC69" s="16">
        <f t="shared" si="97"/>
        <v>1174.5290409567106</v>
      </c>
      <c r="AD69" s="2">
        <f t="shared" si="11"/>
        <v>2379.3851764016563</v>
      </c>
      <c r="AE69" s="2">
        <f t="shared" si="12"/>
        <v>1207.8508581690369</v>
      </c>
      <c r="AF69" s="12" t="str">
        <f t="shared" si="37"/>
        <v/>
      </c>
      <c r="AG69" s="13" t="str">
        <f t="shared" si="34"/>
        <v/>
      </c>
      <c r="AH69" s="13" t="str">
        <f t="shared" ref="AH69:AI69" si="138">IF($B69=12,((AD69/AD57)-1)*100,"")</f>
        <v/>
      </c>
      <c r="AI69" s="13" t="str">
        <f t="shared" si="138"/>
        <v/>
      </c>
      <c r="AK69" s="12"/>
      <c r="AS69" s="7">
        <f t="shared" si="35"/>
        <v>20.162267154440272</v>
      </c>
      <c r="AT69" s="7">
        <f t="shared" ref="AT69:AU69" si="139">((AD69/AD57)-1)*100</f>
        <v>-20.462820004471194</v>
      </c>
      <c r="AU69" s="7">
        <f t="shared" si="139"/>
        <v>20.162267154440293</v>
      </c>
      <c r="AV69" s="7">
        <f t="shared" si="39"/>
        <v>0</v>
      </c>
      <c r="AW69" s="7"/>
      <c r="BH69" s="1">
        <f t="shared" si="40"/>
        <v>44</v>
      </c>
      <c r="BI69" s="1">
        <f t="shared" si="41"/>
        <v>36</v>
      </c>
      <c r="BJ69" s="1">
        <f t="shared" si="42"/>
        <v>28</v>
      </c>
      <c r="BK69" s="1">
        <f t="shared" si="43"/>
        <v>32</v>
      </c>
      <c r="BL69" s="1">
        <f t="shared" si="44"/>
        <v>47</v>
      </c>
    </row>
    <row r="70" spans="1:70">
      <c r="A70" s="1">
        <v>1976</v>
      </c>
      <c r="B70" s="1">
        <v>11</v>
      </c>
      <c r="C70" s="4">
        <v>1.4265000000000001</v>
      </c>
      <c r="D70" s="4">
        <v>-0.40799999999999997</v>
      </c>
      <c r="E70" s="2">
        <f t="shared" si="13"/>
        <v>2413.3271059430258</v>
      </c>
      <c r="F70" s="2">
        <f t="shared" si="14"/>
        <v>1202.9228266677073</v>
      </c>
      <c r="G70" s="5">
        <f t="shared" si="15"/>
        <v>2.0062193953275758</v>
      </c>
      <c r="H70" s="4">
        <f t="shared" si="16"/>
        <v>2.0044926305257875</v>
      </c>
      <c r="I70" s="4">
        <f t="shared" si="17"/>
        <v>2.1690347593631722</v>
      </c>
      <c r="J70" s="4">
        <f t="shared" si="32"/>
        <v>-0.16454212883738473</v>
      </c>
      <c r="K70" s="2" t="str">
        <f t="shared" si="27"/>
        <v xml:space="preserve">      SPX</v>
      </c>
      <c r="L70" s="11">
        <f t="shared" si="28"/>
        <v>3775.7160409542353</v>
      </c>
      <c r="M70" s="2">
        <f t="shared" si="18"/>
        <v>2005.7005633586928</v>
      </c>
      <c r="N70" s="2">
        <f t="shared" si="19"/>
        <v>835.96360088908546</v>
      </c>
      <c r="O70" s="2">
        <f t="shared" si="20"/>
        <v>1169.7369624696073</v>
      </c>
      <c r="P70" s="2">
        <f t="shared" si="29"/>
        <v>2413.3271059430258</v>
      </c>
      <c r="Q70" s="2">
        <f t="shared" si="30"/>
        <v>1202.9228266677073</v>
      </c>
      <c r="U70" s="5">
        <f t="shared" si="21"/>
        <v>1.4265000000000001</v>
      </c>
      <c r="V70" s="5">
        <f t="shared" si="22"/>
        <v>-0.40799999999999997</v>
      </c>
      <c r="X70" s="6">
        <v>28065</v>
      </c>
      <c r="Y70" s="2" t="str">
        <f t="shared" si="31"/>
        <v xml:space="preserve">      SPY</v>
      </c>
      <c r="Z70" s="11">
        <f t="shared" si="33"/>
        <v>3775.7160409542353</v>
      </c>
      <c r="AA70" s="16">
        <f t="shared" si="95"/>
        <v>2005.7005633586928</v>
      </c>
      <c r="AB70" s="16">
        <f t="shared" si="96"/>
        <v>835.96360088908546</v>
      </c>
      <c r="AC70" s="16">
        <f t="shared" si="97"/>
        <v>1169.7369624696073</v>
      </c>
      <c r="AD70" s="2">
        <f t="shared" si="11"/>
        <v>2413.3271059430258</v>
      </c>
      <c r="AE70" s="2">
        <f t="shared" si="12"/>
        <v>1202.9228266677073</v>
      </c>
      <c r="AF70" s="12" t="str">
        <f t="shared" si="37"/>
        <v/>
      </c>
      <c r="AG70" s="13" t="str">
        <f t="shared" si="34"/>
        <v/>
      </c>
      <c r="AH70" s="13" t="str">
        <f t="shared" ref="AH70:AI70" si="140">IF($B70=12,((AD70/AD58)-1)*100,"")</f>
        <v/>
      </c>
      <c r="AI70" s="13" t="str">
        <f t="shared" si="140"/>
        <v/>
      </c>
      <c r="AK70" s="12"/>
      <c r="AS70" s="7">
        <f t="shared" si="35"/>
        <v>16.390944382312767</v>
      </c>
      <c r="AT70" s="7">
        <f t="shared" ref="AT70:AU70" si="141">((AD70/AD58)-1)*100</f>
        <v>-18.333111090472386</v>
      </c>
      <c r="AU70" s="7">
        <f t="shared" si="141"/>
        <v>16.39094438231281</v>
      </c>
      <c r="AV70" s="7">
        <f t="shared" si="39"/>
        <v>-4.2632564145606011E-14</v>
      </c>
      <c r="AW70" s="7"/>
      <c r="BH70" s="1">
        <f t="shared" si="40"/>
        <v>45</v>
      </c>
      <c r="BI70" s="1">
        <f t="shared" si="41"/>
        <v>36</v>
      </c>
      <c r="BJ70" s="1">
        <f t="shared" si="42"/>
        <v>29</v>
      </c>
      <c r="BK70" s="1">
        <f t="shared" si="43"/>
        <v>33</v>
      </c>
      <c r="BL70" s="1">
        <f t="shared" si="44"/>
        <v>48</v>
      </c>
    </row>
    <row r="71" spans="1:70">
      <c r="A71" s="1">
        <v>1976</v>
      </c>
      <c r="B71" s="1">
        <v>12</v>
      </c>
      <c r="C71" s="4">
        <v>5.0278999999999998</v>
      </c>
      <c r="D71" s="4">
        <v>5.6120000000000001</v>
      </c>
      <c r="E71" s="2">
        <f t="shared" si="13"/>
        <v>2534.6667795027352</v>
      </c>
      <c r="F71" s="2">
        <f t="shared" si="14"/>
        <v>1270.4308557002989</v>
      </c>
      <c r="G71" s="5">
        <f t="shared" si="15"/>
        <v>1.9951237551653704</v>
      </c>
      <c r="H71" s="4">
        <f t="shared" si="16"/>
        <v>1.9955698920872951</v>
      </c>
      <c r="I71" s="4">
        <f t="shared" si="17"/>
        <v>2.1232687056269088</v>
      </c>
      <c r="J71" s="4">
        <f t="shared" si="32"/>
        <v>-0.12769881353961376</v>
      </c>
      <c r="K71" s="2" t="str">
        <f t="shared" si="27"/>
        <v xml:space="preserve">      SPX</v>
      </c>
      <c r="L71" s="11">
        <f t="shared" si="28"/>
        <v>3987.6092251725868</v>
      </c>
      <c r="M71" s="2">
        <f t="shared" si="18"/>
        <v>2113.3776155815895</v>
      </c>
      <c r="N71" s="2">
        <f t="shared" si="19"/>
        <v>877.99501477818774</v>
      </c>
      <c r="O71" s="2">
        <f t="shared" si="20"/>
        <v>1235.3826008034016</v>
      </c>
      <c r="P71" s="2">
        <f t="shared" si="29"/>
        <v>2534.6667795027352</v>
      </c>
      <c r="Q71" s="2">
        <f t="shared" si="30"/>
        <v>1270.4308557002989</v>
      </c>
      <c r="U71" s="5">
        <f t="shared" si="21"/>
        <v>5.0278999999999998</v>
      </c>
      <c r="V71" s="5">
        <f t="shared" si="22"/>
        <v>5.6120000000000001</v>
      </c>
      <c r="X71" s="6">
        <v>28095</v>
      </c>
      <c r="Y71" s="2" t="str">
        <f t="shared" si="31"/>
        <v xml:space="preserve">      SPY</v>
      </c>
      <c r="Z71" s="11">
        <f t="shared" si="33"/>
        <v>3987.6092251725868</v>
      </c>
      <c r="AA71" s="16">
        <f t="shared" si="95"/>
        <v>2113.3776155815895</v>
      </c>
      <c r="AB71" s="16">
        <f t="shared" si="96"/>
        <v>877.99501477818774</v>
      </c>
      <c r="AC71" s="16">
        <f t="shared" si="97"/>
        <v>1235.3826008034016</v>
      </c>
      <c r="AD71" s="2">
        <f t="shared" si="11"/>
        <v>2534.6667795027352</v>
      </c>
      <c r="AE71" s="2">
        <f t="shared" si="12"/>
        <v>1270.4308557002989</v>
      </c>
      <c r="AF71" s="12">
        <f t="shared" si="37"/>
        <v>1976</v>
      </c>
      <c r="AG71" s="13">
        <f t="shared" si="34"/>
        <v>23.927859118499196</v>
      </c>
      <c r="AH71" s="13">
        <f t="shared" ref="AH71:AI71" si="142">IF($B71=12,((AD71/AD59)-1)*100,"")</f>
        <v>-11.92360777348236</v>
      </c>
      <c r="AI71" s="13">
        <f t="shared" si="142"/>
        <v>23.927859118499196</v>
      </c>
      <c r="AK71" s="12"/>
      <c r="AS71" s="7">
        <f t="shared" si="35"/>
        <v>23.927859118499196</v>
      </c>
      <c r="AT71" s="7">
        <f t="shared" ref="AT71:AU71" si="143">((AD71/AD59)-1)*100</f>
        <v>-11.92360777348236</v>
      </c>
      <c r="AU71" s="7">
        <f t="shared" si="143"/>
        <v>23.927859118499196</v>
      </c>
      <c r="AV71" s="7">
        <f t="shared" si="39"/>
        <v>0</v>
      </c>
      <c r="AW71" s="7"/>
      <c r="BH71" s="1">
        <f t="shared" si="40"/>
        <v>46</v>
      </c>
      <c r="BI71" s="1">
        <f t="shared" si="41"/>
        <v>36</v>
      </c>
      <c r="BJ71" s="1">
        <f t="shared" si="42"/>
        <v>30</v>
      </c>
      <c r="BK71" s="1">
        <f t="shared" si="43"/>
        <v>34</v>
      </c>
      <c r="BL71" s="1">
        <f t="shared" si="44"/>
        <v>49</v>
      </c>
    </row>
    <row r="72" spans="1:70">
      <c r="A72" s="1">
        <v>1977</v>
      </c>
      <c r="B72" s="1">
        <v>1</v>
      </c>
      <c r="C72" s="4">
        <v>-0.2661</v>
      </c>
      <c r="D72" s="4">
        <v>-4.7270000000000003</v>
      </c>
      <c r="E72" s="2">
        <f t="shared" si="13"/>
        <v>2527.9220312024781</v>
      </c>
      <c r="F72" s="2">
        <f t="shared" si="14"/>
        <v>1210.3775891513458</v>
      </c>
      <c r="G72" s="5">
        <f t="shared" si="15"/>
        <v>2.0885400174791129</v>
      </c>
      <c r="H72" s="4">
        <f t="shared" si="16"/>
        <v>2.0841128686509309</v>
      </c>
      <c r="I72" s="4">
        <f t="shared" si="17"/>
        <v>2.1141295771669624</v>
      </c>
      <c r="J72" s="4">
        <f t="shared" si="32"/>
        <v>-3.0016708516031443E-2</v>
      </c>
      <c r="K72" s="2" t="str">
        <f t="shared" si="27"/>
        <v xml:space="preserve">      SPX</v>
      </c>
      <c r="L72" s="11">
        <f t="shared" si="28"/>
        <v>3799.1149370986786</v>
      </c>
      <c r="M72" s="2">
        <f t="shared" si="18"/>
        <v>2060.6160867197873</v>
      </c>
      <c r="N72" s="2">
        <f t="shared" si="19"/>
        <v>1053.8769588732634</v>
      </c>
      <c r="O72" s="2">
        <f t="shared" si="20"/>
        <v>1006.7391278465238</v>
      </c>
      <c r="P72" s="2">
        <f t="shared" si="29"/>
        <v>2527.9220312024781</v>
      </c>
      <c r="Q72" s="2">
        <f t="shared" si="30"/>
        <v>1210.3775891513458</v>
      </c>
      <c r="U72" s="5">
        <f t="shared" si="21"/>
        <v>-0.2661</v>
      </c>
      <c r="V72" s="5">
        <f t="shared" si="22"/>
        <v>-4.7270000000000003</v>
      </c>
      <c r="X72" s="6">
        <v>28126</v>
      </c>
      <c r="Y72" s="2" t="str">
        <f t="shared" si="31"/>
        <v xml:space="preserve">      SPY</v>
      </c>
      <c r="Z72" s="11">
        <f t="shared" si="33"/>
        <v>3799.1149370986786</v>
      </c>
      <c r="AA72" s="16">
        <f t="shared" si="95"/>
        <v>2060.6160867197873</v>
      </c>
      <c r="AB72" s="16">
        <f t="shared" si="96"/>
        <v>1053.8769588732634</v>
      </c>
      <c r="AC72" s="16">
        <f t="shared" si="97"/>
        <v>1006.7391278465238</v>
      </c>
      <c r="AD72" s="2">
        <f t="shared" si="11"/>
        <v>2527.9220312024781</v>
      </c>
      <c r="AE72" s="2">
        <f t="shared" si="12"/>
        <v>1210.3775891513458</v>
      </c>
      <c r="AF72" s="12" t="str">
        <f t="shared" si="37"/>
        <v/>
      </c>
      <c r="AG72" s="13" t="str">
        <f t="shared" si="34"/>
        <v/>
      </c>
      <c r="AH72" s="13" t="str">
        <f t="shared" ref="AH72:AI72" si="144">IF($B72=12,((AD72/AD60)-1)*100,"")</f>
        <v/>
      </c>
      <c r="AI72" s="13" t="str">
        <f t="shared" si="144"/>
        <v/>
      </c>
      <c r="AK72" s="12"/>
      <c r="AS72" s="7">
        <f t="shared" si="35"/>
        <v>5.2559320501789575</v>
      </c>
      <c r="AT72" s="7">
        <f t="shared" ref="AT72:AU72" si="145">((AD72/AD60)-1)*100</f>
        <v>-7.7436026987285906</v>
      </c>
      <c r="AU72" s="7">
        <f t="shared" si="145"/>
        <v>5.2559320501789575</v>
      </c>
      <c r="AV72" s="7">
        <f t="shared" si="39"/>
        <v>0</v>
      </c>
      <c r="AW72" s="7"/>
      <c r="AX72" s="7">
        <f t="shared" ref="AX72:AX135" si="146">((Z72/Z11)-1)*100</f>
        <v>279.91149370986784</v>
      </c>
      <c r="AY72" s="7">
        <f>((AD72/AD11)-1)*100</f>
        <v>152.79220312024782</v>
      </c>
      <c r="AZ72" s="7">
        <f>((AE72/AE11)-1)*100</f>
        <v>21.037758915134575</v>
      </c>
      <c r="BA72" s="7">
        <f t="shared" ref="BA72:BA135" si="147">AX72-AZ72</f>
        <v>258.87373479473325</v>
      </c>
      <c r="BB72" s="7"/>
      <c r="BH72" s="1">
        <f t="shared" si="40"/>
        <v>47</v>
      </c>
      <c r="BI72" s="1">
        <f t="shared" si="41"/>
        <v>36</v>
      </c>
      <c r="BJ72" s="1">
        <f t="shared" si="42"/>
        <v>31</v>
      </c>
      <c r="BK72" s="1">
        <f t="shared" si="43"/>
        <v>35</v>
      </c>
      <c r="BL72" s="1">
        <f t="shared" si="44"/>
        <v>50</v>
      </c>
      <c r="BN72" s="1">
        <f>IF(AX72&gt;0,BN71+1,BN71)</f>
        <v>1</v>
      </c>
      <c r="BO72" s="1">
        <f>IF(AY72&gt;0,BO71+1,BO71)</f>
        <v>1</v>
      </c>
      <c r="BP72" s="1">
        <f>IF(AZ72&gt;0,BP71+1,BP71)</f>
        <v>1</v>
      </c>
      <c r="BQ72" s="1">
        <f>IF(AX72&gt;AZ72,BQ71+1,BQ71)</f>
        <v>1</v>
      </c>
      <c r="BR72" s="1">
        <f>BR71+1</f>
        <v>1</v>
      </c>
    </row>
    <row r="73" spans="1:70">
      <c r="A73" s="1">
        <v>1977</v>
      </c>
      <c r="B73" s="1">
        <v>2</v>
      </c>
      <c r="C73" s="4">
        <v>-0.247</v>
      </c>
      <c r="D73" s="4">
        <v>-1.823</v>
      </c>
      <c r="E73" s="2">
        <f t="shared" si="13"/>
        <v>2521.6780637854081</v>
      </c>
      <c r="F73" s="2">
        <f t="shared" si="14"/>
        <v>1188.3124057011169</v>
      </c>
      <c r="G73" s="5">
        <f t="shared" si="15"/>
        <v>2.1220665977122333</v>
      </c>
      <c r="H73" s="4">
        <f t="shared" si="16"/>
        <v>2.1202592772807427</v>
      </c>
      <c r="I73" s="4">
        <f t="shared" si="17"/>
        <v>2.1162182667841387</v>
      </c>
      <c r="J73" s="4">
        <f t="shared" si="32"/>
        <v>4.0410104966039917E-3</v>
      </c>
      <c r="K73" s="2" t="str">
        <f t="shared" si="27"/>
        <v xml:space="preserve">      SPX</v>
      </c>
      <c r="L73" s="11">
        <f t="shared" si="28"/>
        <v>3729.8570717953698</v>
      </c>
      <c r="M73" s="2">
        <f t="shared" si="18"/>
        <v>2039.6601563307283</v>
      </c>
      <c r="N73" s="2">
        <f t="shared" si="19"/>
        <v>1051.2738827848466</v>
      </c>
      <c r="O73" s="2">
        <f t="shared" si="20"/>
        <v>988.38627354588175</v>
      </c>
      <c r="P73" s="2">
        <f t="shared" si="29"/>
        <v>2521.6780637854081</v>
      </c>
      <c r="Q73" s="2">
        <f t="shared" si="30"/>
        <v>1188.3124057011169</v>
      </c>
      <c r="U73" s="5">
        <f t="shared" si="21"/>
        <v>-0.247</v>
      </c>
      <c r="V73" s="5">
        <f t="shared" si="22"/>
        <v>-1.823</v>
      </c>
      <c r="X73" s="6">
        <v>28157</v>
      </c>
      <c r="Y73" s="2" t="str">
        <f t="shared" si="31"/>
        <v xml:space="preserve">      SPY</v>
      </c>
      <c r="Z73" s="11">
        <f t="shared" si="33"/>
        <v>3729.8570717953698</v>
      </c>
      <c r="AA73" s="16">
        <f t="shared" si="95"/>
        <v>2039.6601563307283</v>
      </c>
      <c r="AB73" s="16">
        <f t="shared" si="96"/>
        <v>1051.2738827848466</v>
      </c>
      <c r="AC73" s="16">
        <f t="shared" si="97"/>
        <v>988.38627354588175</v>
      </c>
      <c r="AD73" s="2">
        <f t="shared" si="11"/>
        <v>2521.6780637854081</v>
      </c>
      <c r="AE73" s="2">
        <f t="shared" si="12"/>
        <v>1188.3124057011169</v>
      </c>
      <c r="AF73" s="12" t="str">
        <f t="shared" si="37"/>
        <v/>
      </c>
      <c r="AG73" s="13" t="str">
        <f t="shared" si="34"/>
        <v/>
      </c>
      <c r="AH73" s="13" t="str">
        <f t="shared" ref="AH73:AI73" si="148">IF($B73=12,((AD73/AD61)-1)*100,"")</f>
        <v/>
      </c>
      <c r="AI73" s="13" t="str">
        <f t="shared" si="148"/>
        <v/>
      </c>
      <c r="AK73" s="12"/>
      <c r="AS73" s="7">
        <f t="shared" si="35"/>
        <v>4.2156543752878806</v>
      </c>
      <c r="AT73" s="7">
        <f t="shared" ref="AT73:AU73" si="149">((AD73/AD61)-1)*100</f>
        <v>-12.950202138928846</v>
      </c>
      <c r="AU73" s="7">
        <f t="shared" si="149"/>
        <v>4.2156543752878806</v>
      </c>
      <c r="AV73" s="7">
        <f t="shared" si="39"/>
        <v>0</v>
      </c>
      <c r="AW73" s="7"/>
      <c r="AX73" s="7">
        <f t="shared" si="146"/>
        <v>259.09691576836394</v>
      </c>
      <c r="AY73" s="7">
        <f t="shared" ref="AY73:AZ73" si="150">((AD73/AD12)-1)*100</f>
        <v>142.77788607867583</v>
      </c>
      <c r="AZ73" s="7">
        <f t="shared" si="150"/>
        <v>16.436148985480358</v>
      </c>
      <c r="BA73" s="7">
        <f t="shared" si="147"/>
        <v>242.66076678288357</v>
      </c>
      <c r="BB73" s="7"/>
      <c r="BH73" s="1">
        <f t="shared" si="40"/>
        <v>48</v>
      </c>
      <c r="BI73" s="1">
        <f t="shared" si="41"/>
        <v>36</v>
      </c>
      <c r="BJ73" s="1">
        <f t="shared" si="42"/>
        <v>32</v>
      </c>
      <c r="BK73" s="1">
        <f t="shared" si="43"/>
        <v>36</v>
      </c>
      <c r="BL73" s="1">
        <f t="shared" si="44"/>
        <v>51</v>
      </c>
      <c r="BN73" s="1">
        <f t="shared" ref="BN73:BN136" si="151">IF(AX73&gt;0,BN72+1,BN72)</f>
        <v>2</v>
      </c>
      <c r="BO73" s="1">
        <f t="shared" ref="BO73:BO136" si="152">IF(AY73&gt;0,BO72+1,BO72)</f>
        <v>2</v>
      </c>
      <c r="BP73" s="1">
        <f t="shared" ref="BP73:BP136" si="153">IF(AZ73&gt;0,BP72+1,BP72)</f>
        <v>2</v>
      </c>
      <c r="BQ73" s="1">
        <f t="shared" ref="BQ73:BQ136" si="154">IF(AX73&gt;AZ73,BQ72+1,BQ72)</f>
        <v>2</v>
      </c>
      <c r="BR73" s="1">
        <f t="shared" ref="BR73:BR136" si="155">BR72+1</f>
        <v>2</v>
      </c>
    </row>
    <row r="74" spans="1:70">
      <c r="A74" s="1">
        <v>1977</v>
      </c>
      <c r="B74" s="1">
        <v>3</v>
      </c>
      <c r="C74" s="4">
        <v>3.6395</v>
      </c>
      <c r="D74" s="4">
        <v>-1.052</v>
      </c>
      <c r="E74" s="2">
        <f t="shared" si="13"/>
        <v>2613.4545369168777</v>
      </c>
      <c r="F74" s="2">
        <f t="shared" si="14"/>
        <v>1175.8113591931412</v>
      </c>
      <c r="G74" s="5">
        <f t="shared" si="15"/>
        <v>2.222681824327899</v>
      </c>
      <c r="H74" s="4">
        <f t="shared" si="16"/>
        <v>2.2178045601827963</v>
      </c>
      <c r="I74" s="4">
        <f t="shared" si="17"/>
        <v>2.1442349924535495</v>
      </c>
      <c r="J74" s="4">
        <f t="shared" si="32"/>
        <v>7.3569567729246721E-2</v>
      </c>
      <c r="K74" s="2" t="str">
        <f t="shared" si="27"/>
        <v>GSCI</v>
      </c>
      <c r="L74" s="11">
        <f t="shared" si="28"/>
        <v>3865.6052199233623</v>
      </c>
      <c r="M74" s="2">
        <f t="shared" si="18"/>
        <v>2067.5234456969802</v>
      </c>
      <c r="N74" s="2">
        <f t="shared" si="19"/>
        <v>1089.5349957488011</v>
      </c>
      <c r="O74" s="2">
        <f t="shared" si="20"/>
        <v>977.9884499481791</v>
      </c>
      <c r="P74" s="2">
        <f t="shared" si="29"/>
        <v>2613.4545369168777</v>
      </c>
      <c r="Q74" s="2">
        <f t="shared" si="30"/>
        <v>1175.8113591931412</v>
      </c>
      <c r="U74" s="5">
        <f t="shared" si="21"/>
        <v>3.6395</v>
      </c>
      <c r="V74" s="5">
        <f t="shared" si="22"/>
        <v>-1.052</v>
      </c>
      <c r="X74" s="6">
        <v>28185</v>
      </c>
      <c r="Y74" s="2" t="str">
        <f t="shared" si="31"/>
        <v>DBC</v>
      </c>
      <c r="Z74" s="11">
        <f t="shared" si="33"/>
        <v>3865.6052199233623</v>
      </c>
      <c r="AA74" s="16">
        <f t="shared" si="95"/>
        <v>2067.5234456969802</v>
      </c>
      <c r="AB74" s="16">
        <f t="shared" si="96"/>
        <v>1089.5349957488011</v>
      </c>
      <c r="AC74" s="16">
        <f t="shared" si="97"/>
        <v>977.9884499481791</v>
      </c>
      <c r="AD74" s="2">
        <f t="shared" si="11"/>
        <v>2613.4545369168777</v>
      </c>
      <c r="AE74" s="2">
        <f t="shared" si="12"/>
        <v>1175.8113591931412</v>
      </c>
      <c r="AF74" s="12" t="str">
        <f t="shared" si="37"/>
        <v/>
      </c>
      <c r="AG74" s="13" t="str">
        <f t="shared" si="34"/>
        <v/>
      </c>
      <c r="AH74" s="13" t="str">
        <f t="shared" ref="AH74:AI74" si="156">IF($B74=12,((AD74/AD62)-1)*100,"")</f>
        <v/>
      </c>
      <c r="AI74" s="13" t="str">
        <f t="shared" si="156"/>
        <v/>
      </c>
      <c r="AK74" s="12"/>
      <c r="AS74" s="7">
        <f t="shared" si="35"/>
        <v>4.4873591141302738</v>
      </c>
      <c r="AT74" s="7">
        <f t="shared" ref="AT74:AU74" si="157">((AD74/AD62)-1)*100</f>
        <v>-9.9671323217217065</v>
      </c>
      <c r="AU74" s="7">
        <f t="shared" si="157"/>
        <v>-0.24252133959575817</v>
      </c>
      <c r="AV74" s="7">
        <f t="shared" si="39"/>
        <v>4.7298804537260324</v>
      </c>
      <c r="AW74" s="7"/>
      <c r="AX74" s="7">
        <f t="shared" si="146"/>
        <v>273.19739241299055</v>
      </c>
      <c r="AY74" s="7">
        <f t="shared" ref="AY74:AZ74" si="158">((AD74/AD13)-1)*100</f>
        <v>152.31092232088179</v>
      </c>
      <c r="AZ74" s="7">
        <f t="shared" si="158"/>
        <v>12.105034404863169</v>
      </c>
      <c r="BA74" s="7">
        <f t="shared" si="147"/>
        <v>261.09235800812741</v>
      </c>
      <c r="BB74" s="7"/>
      <c r="BH74" s="1">
        <f t="shared" si="40"/>
        <v>49</v>
      </c>
      <c r="BI74" s="1">
        <f t="shared" si="41"/>
        <v>36</v>
      </c>
      <c r="BJ74" s="1">
        <f t="shared" si="42"/>
        <v>32</v>
      </c>
      <c r="BK74" s="1">
        <f t="shared" si="43"/>
        <v>37</v>
      </c>
      <c r="BL74" s="1">
        <f t="shared" si="44"/>
        <v>52</v>
      </c>
      <c r="BN74" s="1">
        <f t="shared" si="151"/>
        <v>3</v>
      </c>
      <c r="BO74" s="1">
        <f t="shared" si="152"/>
        <v>3</v>
      </c>
      <c r="BP74" s="1">
        <f t="shared" si="153"/>
        <v>3</v>
      </c>
      <c r="BQ74" s="1">
        <f t="shared" si="154"/>
        <v>3</v>
      </c>
      <c r="BR74" s="1">
        <f t="shared" si="155"/>
        <v>3</v>
      </c>
    </row>
    <row r="75" spans="1:70">
      <c r="A75" s="1">
        <v>1977</v>
      </c>
      <c r="B75" s="1">
        <v>4</v>
      </c>
      <c r="C75" s="4">
        <v>5.2305000000000001</v>
      </c>
      <c r="D75" s="4">
        <v>0.41699999999999998</v>
      </c>
      <c r="E75" s="2">
        <f t="shared" si="13"/>
        <v>2750.1512764703152</v>
      </c>
      <c r="F75" s="2">
        <f t="shared" si="14"/>
        <v>1180.7144925609766</v>
      </c>
      <c r="G75" s="5">
        <f t="shared" si="15"/>
        <v>2.3292263233808717</v>
      </c>
      <c r="H75" s="4">
        <f t="shared" si="16"/>
        <v>2.3239205251333441</v>
      </c>
      <c r="I75" s="4">
        <f t="shared" si="17"/>
        <v>2.19291692164495</v>
      </c>
      <c r="J75" s="4">
        <f t="shared" si="32"/>
        <v>0.13100360348839413</v>
      </c>
      <c r="K75" s="2" t="str">
        <f t="shared" si="27"/>
        <v>GSCI</v>
      </c>
      <c r="L75" s="11">
        <f t="shared" si="28"/>
        <v>4067.7957009514539</v>
      </c>
      <c r="M75" s="2">
        <f t="shared" si="18"/>
        <v>2128.5897854859049</v>
      </c>
      <c r="N75" s="2">
        <f t="shared" si="19"/>
        <v>1146.523123701442</v>
      </c>
      <c r="O75" s="2">
        <f t="shared" si="20"/>
        <v>982.06666178446301</v>
      </c>
      <c r="P75" s="2">
        <f t="shared" si="29"/>
        <v>2750.1512764703152</v>
      </c>
      <c r="Q75" s="2">
        <f t="shared" si="30"/>
        <v>1180.7144925609766</v>
      </c>
      <c r="U75" s="5">
        <f t="shared" si="21"/>
        <v>5.2305000000000001</v>
      </c>
      <c r="V75" s="5">
        <f t="shared" si="22"/>
        <v>0.41699999999999998</v>
      </c>
      <c r="X75" s="6">
        <v>28216</v>
      </c>
      <c r="Y75" s="2" t="str">
        <f t="shared" si="31"/>
        <v>DBC</v>
      </c>
      <c r="Z75" s="11">
        <f t="shared" si="33"/>
        <v>4067.7957009514539</v>
      </c>
      <c r="AA75" s="16">
        <f t="shared" si="95"/>
        <v>2128.5897854859049</v>
      </c>
      <c r="AB75" s="16">
        <f t="shared" si="96"/>
        <v>1146.523123701442</v>
      </c>
      <c r="AC75" s="16">
        <f t="shared" si="97"/>
        <v>982.06666178446301</v>
      </c>
      <c r="AD75" s="2">
        <f t="shared" si="11"/>
        <v>2750.1512764703152</v>
      </c>
      <c r="AE75" s="2">
        <f t="shared" si="12"/>
        <v>1180.7144925609766</v>
      </c>
      <c r="AF75" s="12" t="str">
        <f t="shared" si="37"/>
        <v/>
      </c>
      <c r="AG75" s="13" t="str">
        <f t="shared" si="34"/>
        <v/>
      </c>
      <c r="AH75" s="13" t="str">
        <f t="shared" ref="AH75:AI75" si="159">IF($B75=12,((AD75/AD63)-1)*100,"")</f>
        <v/>
      </c>
      <c r="AI75" s="13" t="str">
        <f t="shared" si="159"/>
        <v/>
      </c>
      <c r="AK75" s="12"/>
      <c r="AS75" s="7">
        <f t="shared" si="35"/>
        <v>10.814708867584688</v>
      </c>
      <c r="AT75" s="7">
        <f t="shared" ref="AT75:AU75" si="160">((AD75/AD63)-1)*100</f>
        <v>-8.7693400486758666</v>
      </c>
      <c r="AU75" s="7">
        <f t="shared" si="160"/>
        <v>0.95892780473900707</v>
      </c>
      <c r="AV75" s="7">
        <f t="shared" si="39"/>
        <v>9.855781062845681</v>
      </c>
      <c r="AW75" s="7"/>
      <c r="AX75" s="7">
        <f t="shared" si="146"/>
        <v>287.58890562393617</v>
      </c>
      <c r="AY75" s="7">
        <f t="shared" ref="AY75:AZ75" si="161">((AD75/AD14)-1)*100</f>
        <v>162.0407222757232</v>
      </c>
      <c r="AZ75" s="7">
        <f t="shared" si="161"/>
        <v>11.650613284441814</v>
      </c>
      <c r="BA75" s="7">
        <f t="shared" si="147"/>
        <v>275.93829233949435</v>
      </c>
      <c r="BB75" s="7"/>
      <c r="BH75" s="1">
        <f t="shared" si="40"/>
        <v>50</v>
      </c>
      <c r="BI75" s="1">
        <f t="shared" si="41"/>
        <v>36</v>
      </c>
      <c r="BJ75" s="1">
        <f t="shared" si="42"/>
        <v>33</v>
      </c>
      <c r="BK75" s="1">
        <f t="shared" si="43"/>
        <v>38</v>
      </c>
      <c r="BL75" s="1">
        <f t="shared" si="44"/>
        <v>53</v>
      </c>
      <c r="BN75" s="1">
        <f t="shared" si="151"/>
        <v>4</v>
      </c>
      <c r="BO75" s="1">
        <f t="shared" si="152"/>
        <v>4</v>
      </c>
      <c r="BP75" s="1">
        <f t="shared" si="153"/>
        <v>4</v>
      </c>
      <c r="BQ75" s="1">
        <f t="shared" si="154"/>
        <v>4</v>
      </c>
      <c r="BR75" s="1">
        <f t="shared" si="155"/>
        <v>4</v>
      </c>
    </row>
    <row r="76" spans="1:70">
      <c r="A76" s="1">
        <v>1977</v>
      </c>
      <c r="B76" s="1">
        <v>5</v>
      </c>
      <c r="C76" s="4">
        <v>-3.4337</v>
      </c>
      <c r="D76" s="4">
        <v>-1.9610000000000001</v>
      </c>
      <c r="E76" s="2">
        <f t="shared" si="13"/>
        <v>2655.7193320901542</v>
      </c>
      <c r="F76" s="2">
        <f t="shared" si="14"/>
        <v>1157.5606813618558</v>
      </c>
      <c r="G76" s="5">
        <f t="shared" si="15"/>
        <v>2.2942376800201378</v>
      </c>
      <c r="H76" s="4">
        <f t="shared" si="16"/>
        <v>2.2956511488350526</v>
      </c>
      <c r="I76" s="4">
        <f t="shared" si="17"/>
        <v>2.2195802791121046</v>
      </c>
      <c r="J76" s="4">
        <f t="shared" si="32"/>
        <v>7.6070869722947965E-2</v>
      </c>
      <c r="K76" s="2" t="str">
        <f t="shared" si="27"/>
        <v>GSCI</v>
      </c>
      <c r="L76" s="11">
        <f t="shared" si="28"/>
        <v>3928.1197999678839</v>
      </c>
      <c r="M76" s="2">
        <f t="shared" si="18"/>
        <v>2069.9632937497754</v>
      </c>
      <c r="N76" s="2">
        <f t="shared" si="19"/>
        <v>1107.1549592029057</v>
      </c>
      <c r="O76" s="2">
        <f t="shared" si="20"/>
        <v>962.80833454686967</v>
      </c>
      <c r="P76" s="2">
        <f t="shared" si="29"/>
        <v>2655.7193320901542</v>
      </c>
      <c r="Q76" s="2">
        <f t="shared" si="30"/>
        <v>1157.5606813618558</v>
      </c>
      <c r="U76" s="5">
        <f t="shared" si="21"/>
        <v>-3.4337</v>
      </c>
      <c r="V76" s="5">
        <f t="shared" si="22"/>
        <v>-1.9610000000000001</v>
      </c>
      <c r="X76" s="6">
        <v>28246</v>
      </c>
      <c r="Y76" s="2" t="str">
        <f t="shared" si="31"/>
        <v>DBC</v>
      </c>
      <c r="Z76" s="11">
        <f t="shared" si="33"/>
        <v>3928.1197999678839</v>
      </c>
      <c r="AA76" s="16">
        <f t="shared" si="95"/>
        <v>2069.9632937497754</v>
      </c>
      <c r="AB76" s="16">
        <f t="shared" si="96"/>
        <v>1107.1549592029057</v>
      </c>
      <c r="AC76" s="16">
        <f t="shared" si="97"/>
        <v>962.80833454686967</v>
      </c>
      <c r="AD76" s="2">
        <f t="shared" ref="AD76:AD139" si="162">AD75*(1+(U76/100))</f>
        <v>2655.7193320901542</v>
      </c>
      <c r="AE76" s="2">
        <f t="shared" ref="AE76:AE139" si="163">AE75*(1+(V76/100))</f>
        <v>1157.5606813618558</v>
      </c>
      <c r="AF76" s="12" t="str">
        <f t="shared" si="37"/>
        <v/>
      </c>
      <c r="AG76" s="13" t="str">
        <f t="shared" si="34"/>
        <v/>
      </c>
      <c r="AH76" s="13" t="str">
        <f t="shared" ref="AH76:AI76" si="164">IF($B76=12,((AD76/AD64)-1)*100,"")</f>
        <v/>
      </c>
      <c r="AI76" s="13" t="str">
        <f t="shared" si="164"/>
        <v/>
      </c>
      <c r="AK76" s="12"/>
      <c r="AS76" s="7">
        <f t="shared" si="35"/>
        <v>8.2129926878877324</v>
      </c>
      <c r="AT76" s="7">
        <f t="shared" ref="AT76:AU76" si="165">((AD76/AD64)-1)*100</f>
        <v>-13.467388690622428</v>
      </c>
      <c r="AU76" s="7">
        <f t="shared" si="165"/>
        <v>9.2147915306273198E-2</v>
      </c>
      <c r="AV76" s="7">
        <f t="shared" si="39"/>
        <v>8.1208447725814601</v>
      </c>
      <c r="AW76" s="7"/>
      <c r="AX76" s="7">
        <f t="shared" si="146"/>
        <v>263.63909454777547</v>
      </c>
      <c r="AY76" s="7">
        <f t="shared" ref="AY76:AZ76" si="166">((AD76/AD15)-1)*100</f>
        <v>145.84875779556992</v>
      </c>
      <c r="AZ76" s="7">
        <f t="shared" si="166"/>
        <v>8.7207564068035879</v>
      </c>
      <c r="BA76" s="7">
        <f t="shared" si="147"/>
        <v>254.91833814097188</v>
      </c>
      <c r="BB76" s="7"/>
      <c r="BH76" s="1">
        <f t="shared" si="40"/>
        <v>51</v>
      </c>
      <c r="BI76" s="1">
        <f t="shared" si="41"/>
        <v>36</v>
      </c>
      <c r="BJ76" s="1">
        <f t="shared" si="42"/>
        <v>34</v>
      </c>
      <c r="BK76" s="1">
        <f t="shared" si="43"/>
        <v>39</v>
      </c>
      <c r="BL76" s="1">
        <f t="shared" si="44"/>
        <v>54</v>
      </c>
      <c r="BN76" s="1">
        <f t="shared" si="151"/>
        <v>5</v>
      </c>
      <c r="BO76" s="1">
        <f t="shared" si="152"/>
        <v>5</v>
      </c>
      <c r="BP76" s="1">
        <f t="shared" si="153"/>
        <v>5</v>
      </c>
      <c r="BQ76" s="1">
        <f t="shared" si="154"/>
        <v>5</v>
      </c>
      <c r="BR76" s="1">
        <f t="shared" si="155"/>
        <v>5</v>
      </c>
    </row>
    <row r="77" spans="1:70">
      <c r="A77" s="1">
        <v>1977</v>
      </c>
      <c r="B77" s="1">
        <v>6</v>
      </c>
      <c r="C77" s="4">
        <v>-2.4209999999999998</v>
      </c>
      <c r="D77" s="4">
        <v>4.9420000000000002</v>
      </c>
      <c r="E77" s="2">
        <f t="shared" ref="E77:E140" si="167">E76*(1+(C77/100))</f>
        <v>2591.4243670602518</v>
      </c>
      <c r="F77" s="2">
        <f t="shared" ref="F77:F140" si="168">F76*(1+(D77/100))</f>
        <v>1214.7673302347587</v>
      </c>
      <c r="G77" s="5">
        <f t="shared" ref="G77:G140" si="169">E77/F77</f>
        <v>2.1332680774016608</v>
      </c>
      <c r="H77" s="4">
        <f t="shared" ref="H77:H140" si="170">(H76*H$2)+($G77*H$3)</f>
        <v>2.1410006046127745</v>
      </c>
      <c r="I77" s="4">
        <f t="shared" ref="I77:I140" si="171">(I76*I$2)+($G77*I$3)</f>
        <v>2.1968665418198827</v>
      </c>
      <c r="J77" s="4">
        <f t="shared" ref="J77:J140" si="172">H77-I77</f>
        <v>-5.5865937207108196E-2</v>
      </c>
      <c r="K77" s="2" t="str">
        <f t="shared" si="27"/>
        <v>GSCI</v>
      </c>
      <c r="L77" s="11">
        <f t="shared" si="28"/>
        <v>3833.0200196106616</v>
      </c>
      <c r="M77" s="2">
        <f t="shared" ref="M77:M140" si="173">SUM(N77:O77)</f>
        <v>2090.7410600807793</v>
      </c>
      <c r="N77" s="2">
        <f t="shared" ref="N77:N140" si="174">IF($B77=1,($M76/2)*(1+(C77/100)),N76*(1+(C77/100)))</f>
        <v>1080.3507376406035</v>
      </c>
      <c r="O77" s="2">
        <f t="shared" ref="O77:O140" si="175">IF($B77=1,($M76/2)*(1+(D77/100)),O76*(1+(D77/100)))</f>
        <v>1010.390322440176</v>
      </c>
      <c r="P77" s="2">
        <f t="shared" si="29"/>
        <v>2591.4243670602518</v>
      </c>
      <c r="Q77" s="2">
        <f t="shared" si="30"/>
        <v>1214.7673302347587</v>
      </c>
      <c r="U77" s="5">
        <f t="shared" ref="U77:U140" si="176">C77</f>
        <v>-2.4209999999999998</v>
      </c>
      <c r="V77" s="5">
        <f t="shared" ref="V77:V140" si="177">D77</f>
        <v>4.9420000000000002</v>
      </c>
      <c r="X77" s="6">
        <v>28277</v>
      </c>
      <c r="Y77" s="2" t="str">
        <f t="shared" si="31"/>
        <v>DBC</v>
      </c>
      <c r="Z77" s="11">
        <f t="shared" si="33"/>
        <v>3833.0200196106616</v>
      </c>
      <c r="AA77" s="16">
        <f t="shared" si="95"/>
        <v>2090.7410600807793</v>
      </c>
      <c r="AB77" s="16">
        <f t="shared" si="96"/>
        <v>1080.3507376406035</v>
      </c>
      <c r="AC77" s="16">
        <f t="shared" si="97"/>
        <v>1010.390322440176</v>
      </c>
      <c r="AD77" s="2">
        <f t="shared" si="162"/>
        <v>2591.4243670602518</v>
      </c>
      <c r="AE77" s="2">
        <f t="shared" si="163"/>
        <v>1214.7673302347587</v>
      </c>
      <c r="AF77" s="12" t="str">
        <f t="shared" si="37"/>
        <v/>
      </c>
      <c r="AG77" s="13" t="str">
        <f t="shared" si="34"/>
        <v/>
      </c>
      <c r="AH77" s="13" t="str">
        <f t="shared" ref="AH77:AI77" si="178">IF($B77=12,((AD77/AD65)-1)*100,"")</f>
        <v/>
      </c>
      <c r="AI77" s="13" t="str">
        <f t="shared" si="178"/>
        <v/>
      </c>
      <c r="AK77" s="12"/>
      <c r="AS77" s="7">
        <f t="shared" si="35"/>
        <v>1.1118777146027936</v>
      </c>
      <c r="AT77" s="7">
        <f t="shared" ref="AT77:AU77" si="179">((AD77/AD65)-1)*100</f>
        <v>-14.128809557169852</v>
      </c>
      <c r="AU77" s="7">
        <f t="shared" si="179"/>
        <v>0.58095398467969961</v>
      </c>
      <c r="AV77" s="7">
        <f t="shared" si="39"/>
        <v>0.530923729923094</v>
      </c>
      <c r="AW77" s="7"/>
      <c r="AX77" s="7">
        <f t="shared" si="146"/>
        <v>246.7281934495368</v>
      </c>
      <c r="AY77" s="7">
        <f t="shared" ref="AY77:AZ77" si="180">((AD77/AD16)-1)*100</f>
        <v>134.4156525806973</v>
      </c>
      <c r="AZ77" s="7">
        <f t="shared" si="180"/>
        <v>11.890610076030761</v>
      </c>
      <c r="BA77" s="7">
        <f t="shared" si="147"/>
        <v>234.83758337350605</v>
      </c>
      <c r="BB77" s="7"/>
      <c r="BH77" s="1">
        <f t="shared" si="40"/>
        <v>52</v>
      </c>
      <c r="BI77" s="1">
        <f t="shared" si="41"/>
        <v>36</v>
      </c>
      <c r="BJ77" s="1">
        <f t="shared" si="42"/>
        <v>35</v>
      </c>
      <c r="BK77" s="1">
        <f t="shared" si="43"/>
        <v>40</v>
      </c>
      <c r="BL77" s="1">
        <f t="shared" si="44"/>
        <v>55</v>
      </c>
      <c r="BN77" s="1">
        <f t="shared" si="151"/>
        <v>6</v>
      </c>
      <c r="BO77" s="1">
        <f t="shared" si="152"/>
        <v>6</v>
      </c>
      <c r="BP77" s="1">
        <f t="shared" si="153"/>
        <v>6</v>
      </c>
      <c r="BQ77" s="1">
        <f t="shared" si="154"/>
        <v>6</v>
      </c>
      <c r="BR77" s="1">
        <f t="shared" si="155"/>
        <v>6</v>
      </c>
    </row>
    <row r="78" spans="1:70">
      <c r="A78" s="1">
        <v>1977</v>
      </c>
      <c r="B78" s="1">
        <v>7</v>
      </c>
      <c r="C78" s="4">
        <v>-8.5146999999999995</v>
      </c>
      <c r="D78" s="4">
        <v>-1.244</v>
      </c>
      <c r="E78" s="2">
        <f t="shared" si="167"/>
        <v>2370.7723564781727</v>
      </c>
      <c r="F78" s="2">
        <f t="shared" si="168"/>
        <v>1199.6556246466382</v>
      </c>
      <c r="G78" s="5">
        <f t="shared" si="169"/>
        <v>1.9762107622981304</v>
      </c>
      <c r="H78" s="4">
        <f t="shared" si="170"/>
        <v>1.9840578976464469</v>
      </c>
      <c r="I78" s="4">
        <f t="shared" si="171"/>
        <v>2.1387992314194215</v>
      </c>
      <c r="J78" s="4">
        <f t="shared" si="172"/>
        <v>-0.15474133377297461</v>
      </c>
      <c r="K78" s="2" t="str">
        <f t="shared" ref="K78:K141" si="181">IF(J77&gt;0,"GSCI","      SPX")</f>
        <v xml:space="preserve">      SPX</v>
      </c>
      <c r="L78" s="11">
        <f t="shared" ref="L78:L141" si="182">IF(J77&gt;0,L77*(1+(C78/100)),L77*(1+(D78/100)))</f>
        <v>3785.3372505667048</v>
      </c>
      <c r="M78" s="2">
        <f t="shared" si="173"/>
        <v>1986.1831802117392</v>
      </c>
      <c r="N78" s="2">
        <f t="shared" si="174"/>
        <v>988.36211338271903</v>
      </c>
      <c r="O78" s="2">
        <f t="shared" si="175"/>
        <v>997.8210668290202</v>
      </c>
      <c r="P78" s="2">
        <f t="shared" ref="P78:P141" si="183">E78</f>
        <v>2370.7723564781727</v>
      </c>
      <c r="Q78" s="2">
        <f t="shared" ref="Q78:Q141" si="184">F78</f>
        <v>1199.6556246466382</v>
      </c>
      <c r="U78" s="5">
        <f t="shared" si="176"/>
        <v>-8.5146999999999995</v>
      </c>
      <c r="V78" s="5">
        <f t="shared" si="177"/>
        <v>-1.244</v>
      </c>
      <c r="X78" s="6">
        <v>28307</v>
      </c>
      <c r="Y78" s="2" t="str">
        <f t="shared" ref="Y78:Y141" si="185">IF(J77&gt;0,"DBC","      SPY")</f>
        <v xml:space="preserve">      SPY</v>
      </c>
      <c r="Z78" s="11">
        <f t="shared" si="33"/>
        <v>3785.3372505667048</v>
      </c>
      <c r="AA78" s="16">
        <f t="shared" si="95"/>
        <v>1986.1831802117392</v>
      </c>
      <c r="AB78" s="16">
        <f t="shared" si="96"/>
        <v>988.36211338271903</v>
      </c>
      <c r="AC78" s="16">
        <f t="shared" si="97"/>
        <v>997.8210668290202</v>
      </c>
      <c r="AD78" s="2">
        <f t="shared" si="162"/>
        <v>2370.7723564781727</v>
      </c>
      <c r="AE78" s="2">
        <f t="shared" si="163"/>
        <v>1199.6556246466382</v>
      </c>
      <c r="AF78" s="12" t="str">
        <f t="shared" si="37"/>
        <v/>
      </c>
      <c r="AG78" s="13" t="str">
        <f t="shared" si="34"/>
        <v/>
      </c>
      <c r="AH78" s="13" t="str">
        <f t="shared" ref="AH78:AI78" si="186">IF($B78=12,((AD78/AD66)-1)*100,"")</f>
        <v/>
      </c>
      <c r="AI78" s="13" t="str">
        <f t="shared" si="186"/>
        <v/>
      </c>
      <c r="AK78" s="12"/>
      <c r="AS78" s="7">
        <f t="shared" si="35"/>
        <v>0.33464892417995884</v>
      </c>
      <c r="AT78" s="7">
        <f t="shared" ref="AT78:AU78" si="187">((AD78/AD66)-1)*100</f>
        <v>-13.81056398673085</v>
      </c>
      <c r="AU78" s="7">
        <f t="shared" si="187"/>
        <v>-0.19219369066801884</v>
      </c>
      <c r="AV78" s="7">
        <f t="shared" si="39"/>
        <v>0.52684261484797767</v>
      </c>
      <c r="AW78" s="7"/>
      <c r="AX78" s="7">
        <f t="shared" si="146"/>
        <v>233.58067763715962</v>
      </c>
      <c r="AY78" s="7">
        <f t="shared" ref="AY78:AZ78" si="188">((AD78/AD17)-1)*100</f>
        <v>108.92295635720095</v>
      </c>
      <c r="AZ78" s="7">
        <f t="shared" si="188"/>
        <v>12.690176754020378</v>
      </c>
      <c r="BA78" s="7">
        <f t="shared" si="147"/>
        <v>220.89050088313925</v>
      </c>
      <c r="BB78" s="7"/>
      <c r="BH78" s="1">
        <f t="shared" si="40"/>
        <v>53</v>
      </c>
      <c r="BI78" s="1">
        <f t="shared" si="41"/>
        <v>36</v>
      </c>
      <c r="BJ78" s="1">
        <f t="shared" si="42"/>
        <v>35</v>
      </c>
      <c r="BK78" s="1">
        <f t="shared" si="43"/>
        <v>41</v>
      </c>
      <c r="BL78" s="1">
        <f t="shared" si="44"/>
        <v>56</v>
      </c>
      <c r="BN78" s="1">
        <f t="shared" si="151"/>
        <v>7</v>
      </c>
      <c r="BO78" s="1">
        <f t="shared" si="152"/>
        <v>7</v>
      </c>
      <c r="BP78" s="1">
        <f t="shared" si="153"/>
        <v>7</v>
      </c>
      <c r="BQ78" s="1">
        <f t="shared" si="154"/>
        <v>7</v>
      </c>
      <c r="BR78" s="1">
        <f t="shared" si="155"/>
        <v>7</v>
      </c>
    </row>
    <row r="79" spans="1:70">
      <c r="A79" s="1">
        <v>1977</v>
      </c>
      <c r="B79" s="1">
        <v>8</v>
      </c>
      <c r="C79" s="4">
        <v>0.98070000000000002</v>
      </c>
      <c r="D79" s="4">
        <v>-1.72</v>
      </c>
      <c r="E79" s="2">
        <f t="shared" si="167"/>
        <v>2394.0225209781538</v>
      </c>
      <c r="F79" s="2">
        <f t="shared" si="168"/>
        <v>1179.0215479027161</v>
      </c>
      <c r="G79" s="5">
        <f t="shared" si="169"/>
        <v>2.0305163423321</v>
      </c>
      <c r="H79" s="4">
        <f t="shared" si="170"/>
        <v>2.0283040354423068</v>
      </c>
      <c r="I79" s="4">
        <f t="shared" si="171"/>
        <v>2.110303734291179</v>
      </c>
      <c r="J79" s="4">
        <f t="shared" si="172"/>
        <v>-8.199969884887226E-2</v>
      </c>
      <c r="K79" s="2" t="str">
        <f t="shared" si="181"/>
        <v xml:space="preserve">      SPX</v>
      </c>
      <c r="L79" s="11">
        <f t="shared" si="182"/>
        <v>3720.2294498569577</v>
      </c>
      <c r="M79" s="2">
        <f t="shared" si="173"/>
        <v>1978.7135251082243</v>
      </c>
      <c r="N79" s="2">
        <f t="shared" si="174"/>
        <v>998.0549806286632</v>
      </c>
      <c r="O79" s="2">
        <f t="shared" si="175"/>
        <v>980.6585444795611</v>
      </c>
      <c r="P79" s="2">
        <f t="shared" si="183"/>
        <v>2394.0225209781538</v>
      </c>
      <c r="Q79" s="2">
        <f t="shared" si="184"/>
        <v>1179.0215479027161</v>
      </c>
      <c r="U79" s="5">
        <f t="shared" si="176"/>
        <v>0.98070000000000002</v>
      </c>
      <c r="V79" s="5">
        <f t="shared" si="177"/>
        <v>-1.72</v>
      </c>
      <c r="X79" s="6">
        <v>28338</v>
      </c>
      <c r="Y79" s="2" t="str">
        <f t="shared" si="185"/>
        <v xml:space="preserve">      SPY</v>
      </c>
      <c r="Z79" s="11">
        <f t="shared" ref="Z79:Z142" si="189">IF(J78&gt;0,Z78*(1+(U79/100)),Z78*(1+(V79/100)))</f>
        <v>3720.2294498569577</v>
      </c>
      <c r="AA79" s="16">
        <f t="shared" si="95"/>
        <v>1978.7135251082243</v>
      </c>
      <c r="AB79" s="16">
        <f t="shared" si="96"/>
        <v>998.0549806286632</v>
      </c>
      <c r="AC79" s="16">
        <f t="shared" si="97"/>
        <v>980.6585444795611</v>
      </c>
      <c r="AD79" s="2">
        <f t="shared" si="162"/>
        <v>2394.0225209781538</v>
      </c>
      <c r="AE79" s="2">
        <f t="shared" si="163"/>
        <v>1179.0215479027161</v>
      </c>
      <c r="AF79" s="12" t="str">
        <f t="shared" si="37"/>
        <v/>
      </c>
      <c r="AG79" s="13" t="str">
        <f t="shared" si="34"/>
        <v/>
      </c>
      <c r="AH79" s="13" t="str">
        <f t="shared" ref="AH79:AI79" si="190">IF($B79=12,((AD79/AD67)-1)*100,"")</f>
        <v/>
      </c>
      <c r="AI79" s="13" t="str">
        <f t="shared" si="190"/>
        <v/>
      </c>
      <c r="AK79" s="12"/>
      <c r="AS79" s="7">
        <f t="shared" si="35"/>
        <v>-1.2093322085797276</v>
      </c>
      <c r="AT79" s="7">
        <f t="shared" ref="AT79:AU79" si="191">((AD79/AD67)-1)*100</f>
        <v>-10.446891675445613</v>
      </c>
      <c r="AU79" s="7">
        <f t="shared" si="191"/>
        <v>-1.7280676035791309</v>
      </c>
      <c r="AV79" s="7">
        <f t="shared" si="39"/>
        <v>0.51873539499940335</v>
      </c>
      <c r="AW79" s="7"/>
      <c r="AX79" s="7">
        <f t="shared" si="146"/>
        <v>230.83482934355425</v>
      </c>
      <c r="AY79" s="7">
        <f t="shared" ref="AY79:AZ79" si="192">((AD79/AD18)-1)*100</f>
        <v>112.89709219491458</v>
      </c>
      <c r="AZ79" s="7">
        <f t="shared" si="192"/>
        <v>10.227224127006673</v>
      </c>
      <c r="BA79" s="7">
        <f t="shared" si="147"/>
        <v>220.60760521654757</v>
      </c>
      <c r="BB79" s="7"/>
      <c r="BH79" s="1">
        <f t="shared" si="40"/>
        <v>53</v>
      </c>
      <c r="BI79" s="1">
        <f t="shared" si="41"/>
        <v>36</v>
      </c>
      <c r="BJ79" s="1">
        <f t="shared" si="42"/>
        <v>35</v>
      </c>
      <c r="BK79" s="1">
        <f t="shared" si="43"/>
        <v>42</v>
      </c>
      <c r="BL79" s="1">
        <f t="shared" si="44"/>
        <v>57</v>
      </c>
      <c r="BN79" s="1">
        <f t="shared" si="151"/>
        <v>8</v>
      </c>
      <c r="BO79" s="1">
        <f t="shared" si="152"/>
        <v>8</v>
      </c>
      <c r="BP79" s="1">
        <f t="shared" si="153"/>
        <v>8</v>
      </c>
      <c r="BQ79" s="1">
        <f t="shared" si="154"/>
        <v>8</v>
      </c>
      <c r="BR79" s="1">
        <f t="shared" si="155"/>
        <v>8</v>
      </c>
    </row>
    <row r="80" spans="1:70">
      <c r="A80" s="1">
        <v>1977</v>
      </c>
      <c r="B80" s="1">
        <v>9</v>
      </c>
      <c r="C80" s="4">
        <v>3.6478000000000002</v>
      </c>
      <c r="D80" s="4">
        <v>0.155</v>
      </c>
      <c r="E80" s="2">
        <f t="shared" si="167"/>
        <v>2481.3516744983949</v>
      </c>
      <c r="F80" s="2">
        <f t="shared" si="168"/>
        <v>1180.8490313019652</v>
      </c>
      <c r="G80" s="5">
        <f t="shared" si="169"/>
        <v>2.1013284583572367</v>
      </c>
      <c r="H80" s="4">
        <f t="shared" si="170"/>
        <v>2.097851104885097</v>
      </c>
      <c r="I80" s="4">
        <f t="shared" si="171"/>
        <v>2.1079418195717206</v>
      </c>
      <c r="J80" s="4">
        <f t="shared" si="172"/>
        <v>-1.0090714686623592E-2</v>
      </c>
      <c r="K80" s="2" t="str">
        <f t="shared" si="181"/>
        <v xml:space="preserve">      SPX</v>
      </c>
      <c r="L80" s="11">
        <f t="shared" si="182"/>
        <v>3725.9958055042357</v>
      </c>
      <c r="M80" s="2">
        <f t="shared" si="173"/>
        <v>2016.64059543554</v>
      </c>
      <c r="N80" s="2">
        <f t="shared" si="174"/>
        <v>1034.4620302120356</v>
      </c>
      <c r="O80" s="2">
        <f t="shared" si="175"/>
        <v>982.17856522350439</v>
      </c>
      <c r="P80" s="2">
        <f t="shared" si="183"/>
        <v>2481.3516744983949</v>
      </c>
      <c r="Q80" s="2">
        <f t="shared" si="184"/>
        <v>1180.8490313019652</v>
      </c>
      <c r="U80" s="5">
        <f t="shared" si="176"/>
        <v>3.6478000000000002</v>
      </c>
      <c r="V80" s="5">
        <f t="shared" si="177"/>
        <v>0.155</v>
      </c>
      <c r="X80" s="6">
        <v>28369</v>
      </c>
      <c r="Y80" s="2" t="str">
        <f t="shared" si="185"/>
        <v xml:space="preserve">      SPY</v>
      </c>
      <c r="Z80" s="11">
        <f t="shared" si="189"/>
        <v>3725.9958055042357</v>
      </c>
      <c r="AA80" s="16">
        <f t="shared" si="95"/>
        <v>2016.64059543554</v>
      </c>
      <c r="AB80" s="16">
        <f t="shared" si="96"/>
        <v>1034.4620302120356</v>
      </c>
      <c r="AC80" s="16">
        <f t="shared" si="97"/>
        <v>982.17856522350439</v>
      </c>
      <c r="AD80" s="2">
        <f t="shared" si="162"/>
        <v>2481.3516744983949</v>
      </c>
      <c r="AE80" s="2">
        <f t="shared" si="163"/>
        <v>1180.8490313019652</v>
      </c>
      <c r="AF80" s="12" t="str">
        <f t="shared" si="37"/>
        <v/>
      </c>
      <c r="AG80" s="13" t="str">
        <f t="shared" si="34"/>
        <v/>
      </c>
      <c r="AH80" s="13" t="str">
        <f t="shared" ref="AH80:AI80" si="193">IF($B80=12,((AD80/AD68)-1)*100,"")</f>
        <v/>
      </c>
      <c r="AI80" s="13" t="str">
        <f t="shared" si="193"/>
        <v/>
      </c>
      <c r="AK80" s="12"/>
      <c r="AS80" s="7">
        <f t="shared" si="35"/>
        <v>-3.5494533055544397</v>
      </c>
      <c r="AT80" s="7">
        <f t="shared" ref="AT80:AU80" si="194">((AD80/AD68)-1)*100</f>
        <v>2.9994702541784601</v>
      </c>
      <c r="AU80" s="7">
        <f t="shared" si="194"/>
        <v>-4.0559010658133943</v>
      </c>
      <c r="AV80" s="7">
        <f t="shared" si="39"/>
        <v>0.50644776025895455</v>
      </c>
      <c r="AW80" s="7"/>
      <c r="AX80" s="7">
        <f t="shared" si="146"/>
        <v>212.67233038009445</v>
      </c>
      <c r="AY80" s="7">
        <f t="shared" ref="AY80:AZ80" si="195">((AD80/AD19)-1)*100</f>
        <v>108.22621684432296</v>
      </c>
      <c r="AZ80" s="7">
        <f t="shared" si="195"/>
        <v>6.4719241223903934</v>
      </c>
      <c r="BA80" s="7">
        <f t="shared" si="147"/>
        <v>206.20040625770406</v>
      </c>
      <c r="BB80" s="7"/>
      <c r="BH80" s="1">
        <f t="shared" si="40"/>
        <v>53</v>
      </c>
      <c r="BI80" s="1">
        <f t="shared" si="41"/>
        <v>37</v>
      </c>
      <c r="BJ80" s="1">
        <f t="shared" si="42"/>
        <v>35</v>
      </c>
      <c r="BK80" s="1">
        <f t="shared" si="43"/>
        <v>43</v>
      </c>
      <c r="BL80" s="1">
        <f t="shared" si="44"/>
        <v>58</v>
      </c>
      <c r="BN80" s="1">
        <f t="shared" si="151"/>
        <v>9</v>
      </c>
      <c r="BO80" s="1">
        <f t="shared" si="152"/>
        <v>9</v>
      </c>
      <c r="BP80" s="1">
        <f t="shared" si="153"/>
        <v>9</v>
      </c>
      <c r="BQ80" s="1">
        <f t="shared" si="154"/>
        <v>9</v>
      </c>
      <c r="BR80" s="1">
        <f t="shared" si="155"/>
        <v>9</v>
      </c>
    </row>
    <row r="81" spans="1:70">
      <c r="A81" s="1">
        <v>1977</v>
      </c>
      <c r="B81" s="1">
        <v>10</v>
      </c>
      <c r="C81" s="4">
        <v>2.8774000000000002</v>
      </c>
      <c r="D81" s="4">
        <v>-3.895</v>
      </c>
      <c r="E81" s="2">
        <f t="shared" si="167"/>
        <v>2552.7500875804121</v>
      </c>
      <c r="F81" s="2">
        <f t="shared" si="168"/>
        <v>1134.8549615327536</v>
      </c>
      <c r="G81" s="5">
        <f t="shared" si="169"/>
        <v>2.24940646523907</v>
      </c>
      <c r="H81" s="4">
        <f t="shared" si="170"/>
        <v>2.2421895433174521</v>
      </c>
      <c r="I81" s="4">
        <f t="shared" si="171"/>
        <v>2.1451693579052336</v>
      </c>
      <c r="J81" s="4">
        <f t="shared" si="172"/>
        <v>9.7020185412218574E-2</v>
      </c>
      <c r="K81" s="2" t="str">
        <f t="shared" si="181"/>
        <v xml:space="preserve">      SPX</v>
      </c>
      <c r="L81" s="11">
        <f t="shared" si="182"/>
        <v>3580.8682688798458</v>
      </c>
      <c r="M81" s="2">
        <f t="shared" si="173"/>
        <v>2008.1503507774055</v>
      </c>
      <c r="N81" s="2">
        <f t="shared" si="174"/>
        <v>1064.2276406693568</v>
      </c>
      <c r="O81" s="2">
        <f t="shared" si="175"/>
        <v>943.92271010804882</v>
      </c>
      <c r="P81" s="2">
        <f t="shared" si="183"/>
        <v>2552.7500875804121</v>
      </c>
      <c r="Q81" s="2">
        <f t="shared" si="184"/>
        <v>1134.8549615327536</v>
      </c>
      <c r="U81" s="5">
        <f t="shared" si="176"/>
        <v>2.8774000000000002</v>
      </c>
      <c r="V81" s="5">
        <f t="shared" si="177"/>
        <v>-3.895</v>
      </c>
      <c r="X81" s="6">
        <v>28399</v>
      </c>
      <c r="Y81" s="2" t="str">
        <f t="shared" si="185"/>
        <v xml:space="preserve">      SPY</v>
      </c>
      <c r="Z81" s="11">
        <f t="shared" si="189"/>
        <v>3580.8682688798458</v>
      </c>
      <c r="AA81" s="16">
        <f t="shared" si="95"/>
        <v>2008.1503507774055</v>
      </c>
      <c r="AB81" s="16">
        <f t="shared" si="96"/>
        <v>1064.2276406693568</v>
      </c>
      <c r="AC81" s="16">
        <f t="shared" si="97"/>
        <v>943.92271010804882</v>
      </c>
      <c r="AD81" s="2">
        <f t="shared" si="162"/>
        <v>2552.7500875804121</v>
      </c>
      <c r="AE81" s="2">
        <f t="shared" si="163"/>
        <v>1134.8549615327536</v>
      </c>
      <c r="AF81" s="12" t="str">
        <f t="shared" si="37"/>
        <v/>
      </c>
      <c r="AG81" s="13" t="str">
        <f t="shared" si="34"/>
        <v/>
      </c>
      <c r="AH81" s="13" t="str">
        <f t="shared" ref="AH81:AI81" si="196">IF($B81=12,((AD81/AD69)-1)*100,"")</f>
        <v/>
      </c>
      <c r="AI81" s="13" t="str">
        <f t="shared" si="196"/>
        <v/>
      </c>
      <c r="AK81" s="12"/>
      <c r="AS81" s="7">
        <f t="shared" si="35"/>
        <v>-5.5474964838320489</v>
      </c>
      <c r="AT81" s="7">
        <f t="shared" ref="AT81:AU81" si="197">((AD81/AD69)-1)*100</f>
        <v>7.286122183922128</v>
      </c>
      <c r="AU81" s="7">
        <f t="shared" si="197"/>
        <v>-6.0434528106339762</v>
      </c>
      <c r="AV81" s="7">
        <f t="shared" si="39"/>
        <v>0.49595632680192736</v>
      </c>
      <c r="AW81" s="7"/>
      <c r="AX81" s="7">
        <f t="shared" si="146"/>
        <v>179.34950009974037</v>
      </c>
      <c r="AY81" s="7">
        <f t="shared" ref="AY81:AZ81" si="198">((AD81/AD20)-1)*100</f>
        <v>99.144287725565732</v>
      </c>
      <c r="AZ81" s="7">
        <f t="shared" si="198"/>
        <v>2.5833527266945433</v>
      </c>
      <c r="BA81" s="7">
        <f t="shared" si="147"/>
        <v>176.76614737304581</v>
      </c>
      <c r="BB81" s="7"/>
      <c r="BH81" s="1">
        <f t="shared" si="40"/>
        <v>53</v>
      </c>
      <c r="BI81" s="1">
        <f t="shared" si="41"/>
        <v>38</v>
      </c>
      <c r="BJ81" s="1">
        <f t="shared" si="42"/>
        <v>35</v>
      </c>
      <c r="BK81" s="1">
        <f t="shared" si="43"/>
        <v>44</v>
      </c>
      <c r="BL81" s="1">
        <f t="shared" si="44"/>
        <v>59</v>
      </c>
      <c r="BN81" s="1">
        <f t="shared" si="151"/>
        <v>10</v>
      </c>
      <c r="BO81" s="1">
        <f t="shared" si="152"/>
        <v>10</v>
      </c>
      <c r="BP81" s="1">
        <f t="shared" si="153"/>
        <v>10</v>
      </c>
      <c r="BQ81" s="1">
        <f t="shared" si="154"/>
        <v>10</v>
      </c>
      <c r="BR81" s="1">
        <f t="shared" si="155"/>
        <v>10</v>
      </c>
    </row>
    <row r="82" spans="1:70">
      <c r="A82" s="1">
        <v>1977</v>
      </c>
      <c r="B82" s="1">
        <v>11</v>
      </c>
      <c r="C82" s="4">
        <v>4.2502000000000004</v>
      </c>
      <c r="D82" s="4">
        <v>3.1619999999999999</v>
      </c>
      <c r="E82" s="2">
        <f t="shared" si="167"/>
        <v>2661.2470718027548</v>
      </c>
      <c r="F82" s="2">
        <f t="shared" si="168"/>
        <v>1170.7390754164192</v>
      </c>
      <c r="G82" s="5">
        <f t="shared" si="169"/>
        <v>2.273134234334989</v>
      </c>
      <c r="H82" s="4">
        <f t="shared" si="170"/>
        <v>2.271660677619868</v>
      </c>
      <c r="I82" s="4">
        <f t="shared" si="171"/>
        <v>2.1788443253867484</v>
      </c>
      <c r="J82" s="4">
        <f t="shared" si="172"/>
        <v>9.281635223311957E-2</v>
      </c>
      <c r="K82" s="2" t="str">
        <f t="shared" si="181"/>
        <v>GSCI</v>
      </c>
      <c r="L82" s="11">
        <f t="shared" si="182"/>
        <v>3733.0623320437771</v>
      </c>
      <c r="M82" s="2">
        <f t="shared" si="173"/>
        <v>2083.2289900547512</v>
      </c>
      <c r="N82" s="2">
        <f t="shared" si="174"/>
        <v>1109.4594438530858</v>
      </c>
      <c r="O82" s="2">
        <f t="shared" si="175"/>
        <v>973.76954620166532</v>
      </c>
      <c r="P82" s="2">
        <f t="shared" si="183"/>
        <v>2661.2470718027548</v>
      </c>
      <c r="Q82" s="2">
        <f t="shared" si="184"/>
        <v>1170.7390754164192</v>
      </c>
      <c r="U82" s="5">
        <f t="shared" si="176"/>
        <v>4.2502000000000004</v>
      </c>
      <c r="V82" s="5">
        <f t="shared" si="177"/>
        <v>3.1619999999999999</v>
      </c>
      <c r="X82" s="6">
        <v>28430</v>
      </c>
      <c r="Y82" s="2" t="str">
        <f t="shared" si="185"/>
        <v>DBC</v>
      </c>
      <c r="Z82" s="11">
        <f t="shared" si="189"/>
        <v>3733.0623320437771</v>
      </c>
      <c r="AA82" s="16">
        <f t="shared" si="95"/>
        <v>2083.2289900547512</v>
      </c>
      <c r="AB82" s="16">
        <f t="shared" si="96"/>
        <v>1109.4594438530858</v>
      </c>
      <c r="AC82" s="16">
        <f t="shared" si="97"/>
        <v>973.76954620166532</v>
      </c>
      <c r="AD82" s="2">
        <f t="shared" si="162"/>
        <v>2661.2470718027548</v>
      </c>
      <c r="AE82" s="2">
        <f t="shared" si="163"/>
        <v>1170.7390754164192</v>
      </c>
      <c r="AF82" s="12" t="str">
        <f t="shared" si="37"/>
        <v/>
      </c>
      <c r="AG82" s="13" t="str">
        <f t="shared" si="34"/>
        <v/>
      </c>
      <c r="AH82" s="13" t="str">
        <f t="shared" ref="AH82:AI82" si="199">IF($B82=12,((AD82/AD70)-1)*100,"")</f>
        <v/>
      </c>
      <c r="AI82" s="13" t="str">
        <f t="shared" si="199"/>
        <v/>
      </c>
      <c r="AK82" s="12"/>
      <c r="AS82" s="7">
        <f t="shared" si="35"/>
        <v>-1.1296852953930903</v>
      </c>
      <c r="AT82" s="7">
        <f t="shared" ref="AT82:AU82" si="200">((AD82/AD70)-1)*100</f>
        <v>10.2729532705784</v>
      </c>
      <c r="AU82" s="7">
        <f t="shared" si="200"/>
        <v>-2.6754626762252487</v>
      </c>
      <c r="AV82" s="7">
        <f t="shared" si="39"/>
        <v>1.5457773808321584</v>
      </c>
      <c r="AW82" s="7"/>
      <c r="AX82" s="7">
        <f t="shared" si="146"/>
        <v>194.20328018784275</v>
      </c>
      <c r="AY82" s="7">
        <f t="shared" ref="AY82:AZ82" si="201">((AD82/AD21)-1)*100</f>
        <v>109.733336406953</v>
      </c>
      <c r="AZ82" s="7">
        <f t="shared" si="201"/>
        <v>4.5876743982928403</v>
      </c>
      <c r="BA82" s="7">
        <f t="shared" si="147"/>
        <v>189.6156057895499</v>
      </c>
      <c r="BB82" s="7"/>
      <c r="BH82" s="1">
        <f t="shared" si="40"/>
        <v>53</v>
      </c>
      <c r="BI82" s="1">
        <f t="shared" si="41"/>
        <v>39</v>
      </c>
      <c r="BJ82" s="1">
        <f t="shared" si="42"/>
        <v>35</v>
      </c>
      <c r="BK82" s="1">
        <f t="shared" si="43"/>
        <v>45</v>
      </c>
      <c r="BL82" s="1">
        <f t="shared" si="44"/>
        <v>60</v>
      </c>
      <c r="BN82" s="1">
        <f t="shared" si="151"/>
        <v>11</v>
      </c>
      <c r="BO82" s="1">
        <f t="shared" si="152"/>
        <v>11</v>
      </c>
      <c r="BP82" s="1">
        <f t="shared" si="153"/>
        <v>11</v>
      </c>
      <c r="BQ82" s="1">
        <f t="shared" si="154"/>
        <v>11</v>
      </c>
      <c r="BR82" s="1">
        <f t="shared" si="155"/>
        <v>11</v>
      </c>
    </row>
    <row r="83" spans="1:70">
      <c r="A83" s="1">
        <v>1977</v>
      </c>
      <c r="B83" s="1">
        <v>12</v>
      </c>
      <c r="C83" s="4">
        <v>5.1204000000000001</v>
      </c>
      <c r="D83" s="4">
        <v>0.749</v>
      </c>
      <c r="E83" s="2">
        <f t="shared" si="167"/>
        <v>2797.5135668673433</v>
      </c>
      <c r="F83" s="2">
        <f t="shared" si="168"/>
        <v>1179.5079110912882</v>
      </c>
      <c r="G83" s="5">
        <f t="shared" si="169"/>
        <v>2.3717632926082421</v>
      </c>
      <c r="H83" s="4">
        <f t="shared" si="170"/>
        <v>2.3669965014183196</v>
      </c>
      <c r="I83" s="4">
        <f t="shared" si="171"/>
        <v>2.2296124746555628</v>
      </c>
      <c r="J83" s="4">
        <f t="shared" si="172"/>
        <v>0.13738402676275685</v>
      </c>
      <c r="K83" s="2" t="str">
        <f t="shared" si="181"/>
        <v>GSCI</v>
      </c>
      <c r="L83" s="11">
        <f t="shared" si="182"/>
        <v>3924.2100556937467</v>
      </c>
      <c r="M83" s="2">
        <f t="shared" si="173"/>
        <v>2147.331285318855</v>
      </c>
      <c r="N83" s="2">
        <f t="shared" si="174"/>
        <v>1166.2682052161392</v>
      </c>
      <c r="O83" s="2">
        <f t="shared" si="175"/>
        <v>981.06308010271584</v>
      </c>
      <c r="P83" s="2">
        <f t="shared" si="183"/>
        <v>2797.5135668673433</v>
      </c>
      <c r="Q83" s="2">
        <f t="shared" si="184"/>
        <v>1179.5079110912882</v>
      </c>
      <c r="U83" s="5">
        <f t="shared" si="176"/>
        <v>5.1204000000000001</v>
      </c>
      <c r="V83" s="5">
        <f t="shared" si="177"/>
        <v>0.749</v>
      </c>
      <c r="X83" s="6">
        <v>28460</v>
      </c>
      <c r="Y83" s="2" t="str">
        <f t="shared" si="185"/>
        <v>DBC</v>
      </c>
      <c r="Z83" s="11">
        <f t="shared" si="189"/>
        <v>3924.2100556937467</v>
      </c>
      <c r="AA83" s="16">
        <f t="shared" si="95"/>
        <v>2147.331285318855</v>
      </c>
      <c r="AB83" s="16">
        <f t="shared" si="96"/>
        <v>1166.2682052161392</v>
      </c>
      <c r="AC83" s="16">
        <f t="shared" si="97"/>
        <v>981.06308010271584</v>
      </c>
      <c r="AD83" s="2">
        <f t="shared" si="162"/>
        <v>2797.5135668673433</v>
      </c>
      <c r="AE83" s="2">
        <f t="shared" si="163"/>
        <v>1179.5079110912882</v>
      </c>
      <c r="AF83" s="12">
        <f t="shared" si="37"/>
        <v>1977</v>
      </c>
      <c r="AG83" s="13">
        <f t="shared" si="34"/>
        <v>-1.589904273433318</v>
      </c>
      <c r="AH83" s="13">
        <f t="shared" ref="AH83:AI83" si="202">IF($B83=12,((AD83/AD71)-1)*100,"")</f>
        <v>10.370072685300858</v>
      </c>
      <c r="AI83" s="13">
        <f t="shared" si="202"/>
        <v>-7.1568589664717575</v>
      </c>
      <c r="AK83" s="12"/>
      <c r="AS83" s="7">
        <f t="shared" si="35"/>
        <v>-1.589904273433318</v>
      </c>
      <c r="AT83" s="7">
        <f t="shared" ref="AT83:AU83" si="203">((AD83/AD71)-1)*100</f>
        <v>10.370072685300858</v>
      </c>
      <c r="AU83" s="7">
        <f t="shared" si="203"/>
        <v>-7.1568589664717575</v>
      </c>
      <c r="AV83" s="7">
        <f t="shared" si="39"/>
        <v>5.5669546930384399</v>
      </c>
      <c r="AW83" s="7"/>
      <c r="AX83" s="7">
        <f t="shared" si="146"/>
        <v>197.55586605851775</v>
      </c>
      <c r="AY83" s="7">
        <f t="shared" ref="AY83:AZ83" si="204">((AD83/AD22)-1)*100</f>
        <v>112.1233472178404</v>
      </c>
      <c r="AZ83" s="7">
        <f t="shared" si="204"/>
        <v>0.53269888051359349</v>
      </c>
      <c r="BA83" s="7">
        <f t="shared" si="147"/>
        <v>197.02316717800414</v>
      </c>
      <c r="BB83" s="7"/>
      <c r="BH83" s="1">
        <f t="shared" si="40"/>
        <v>53</v>
      </c>
      <c r="BI83" s="1">
        <f t="shared" si="41"/>
        <v>40</v>
      </c>
      <c r="BJ83" s="1">
        <f t="shared" si="42"/>
        <v>35</v>
      </c>
      <c r="BK83" s="1">
        <f t="shared" si="43"/>
        <v>46</v>
      </c>
      <c r="BL83" s="1">
        <f t="shared" si="44"/>
        <v>61</v>
      </c>
      <c r="BN83" s="1">
        <f t="shared" si="151"/>
        <v>12</v>
      </c>
      <c r="BO83" s="1">
        <f t="shared" si="152"/>
        <v>12</v>
      </c>
      <c r="BP83" s="1">
        <f t="shared" si="153"/>
        <v>12</v>
      </c>
      <c r="BQ83" s="1">
        <f t="shared" si="154"/>
        <v>12</v>
      </c>
      <c r="BR83" s="1">
        <f t="shared" si="155"/>
        <v>12</v>
      </c>
    </row>
    <row r="84" spans="1:70">
      <c r="A84" s="1">
        <v>1978</v>
      </c>
      <c r="B84" s="1">
        <v>1</v>
      </c>
      <c r="C84" s="4">
        <v>3.2242000000000002</v>
      </c>
      <c r="D84" s="4">
        <v>-5.7409999999999997</v>
      </c>
      <c r="E84" s="2">
        <f t="shared" si="167"/>
        <v>2887.7109992902806</v>
      </c>
      <c r="F84" s="2">
        <f t="shared" si="168"/>
        <v>1111.7923619155374</v>
      </c>
      <c r="G84" s="5">
        <f t="shared" si="169"/>
        <v>2.5973473988568911</v>
      </c>
      <c r="H84" s="4">
        <f t="shared" si="170"/>
        <v>2.5863783085026735</v>
      </c>
      <c r="I84" s="4">
        <f t="shared" si="171"/>
        <v>2.3263848231295965</v>
      </c>
      <c r="J84" s="4">
        <f t="shared" si="172"/>
        <v>0.25999348537307698</v>
      </c>
      <c r="K84" s="2" t="str">
        <f t="shared" si="181"/>
        <v>GSCI</v>
      </c>
      <c r="L84" s="11">
        <f t="shared" si="182"/>
        <v>4050.7344363094248</v>
      </c>
      <c r="M84" s="2">
        <f t="shared" si="173"/>
        <v>2120.3092684244029</v>
      </c>
      <c r="N84" s="2">
        <f t="shared" si="174"/>
        <v>1108.2827703100529</v>
      </c>
      <c r="O84" s="2">
        <f t="shared" si="175"/>
        <v>1012.0264981143498</v>
      </c>
      <c r="P84" s="2">
        <f t="shared" si="183"/>
        <v>2887.7109992902806</v>
      </c>
      <c r="Q84" s="2">
        <f t="shared" si="184"/>
        <v>1111.7923619155374</v>
      </c>
      <c r="U84" s="5">
        <f t="shared" si="176"/>
        <v>3.2242000000000002</v>
      </c>
      <c r="V84" s="5">
        <f t="shared" si="177"/>
        <v>-5.7409999999999997</v>
      </c>
      <c r="X84" s="6">
        <v>28491</v>
      </c>
      <c r="Y84" s="2" t="str">
        <f t="shared" si="185"/>
        <v>DBC</v>
      </c>
      <c r="Z84" s="11">
        <f t="shared" si="189"/>
        <v>4050.7344363094248</v>
      </c>
      <c r="AA84" s="16">
        <f t="shared" si="95"/>
        <v>2120.3092684244029</v>
      </c>
      <c r="AB84" s="16">
        <f t="shared" si="96"/>
        <v>1108.2827703100529</v>
      </c>
      <c r="AC84" s="16">
        <f t="shared" si="97"/>
        <v>1012.0264981143498</v>
      </c>
      <c r="AD84" s="2">
        <f t="shared" si="162"/>
        <v>2887.7109992902806</v>
      </c>
      <c r="AE84" s="2">
        <f t="shared" si="163"/>
        <v>1111.7923619155374</v>
      </c>
      <c r="AF84" s="12" t="str">
        <f t="shared" si="37"/>
        <v/>
      </c>
      <c r="AG84" s="13" t="str">
        <f t="shared" si="34"/>
        <v/>
      </c>
      <c r="AH84" s="13" t="str">
        <f t="shared" ref="AH84:AI84" si="205">IF($B84=12,((AD84/AD72)-1)*100,"")</f>
        <v/>
      </c>
      <c r="AI84" s="13" t="str">
        <f t="shared" si="205"/>
        <v/>
      </c>
      <c r="AK84" s="12"/>
      <c r="AS84" s="7">
        <f t="shared" si="35"/>
        <v>6.623108365415864</v>
      </c>
      <c r="AT84" s="7">
        <f t="shared" ref="AT84:AU84" si="206">((AD84/AD72)-1)*100</f>
        <v>14.232597510796596</v>
      </c>
      <c r="AU84" s="7">
        <f t="shared" si="206"/>
        <v>-8.1449977361966237</v>
      </c>
      <c r="AV84" s="7">
        <f t="shared" si="39"/>
        <v>14.768106101612489</v>
      </c>
      <c r="AW84" s="7"/>
      <c r="AX84" s="7">
        <f t="shared" si="146"/>
        <v>184.40231215859561</v>
      </c>
      <c r="AY84" s="7">
        <f t="shared" ref="AY84:AZ84" si="207">((AD84/AD23)-1)*100</f>
        <v>102.74636561764221</v>
      </c>
      <c r="AZ84" s="7">
        <f t="shared" si="207"/>
        <v>-6.5682305775591754</v>
      </c>
      <c r="BA84" s="7">
        <f t="shared" si="147"/>
        <v>190.97054273615478</v>
      </c>
      <c r="BB84" s="7"/>
      <c r="BH84" s="1">
        <f t="shared" si="40"/>
        <v>54</v>
      </c>
      <c r="BI84" s="1">
        <f t="shared" si="41"/>
        <v>41</v>
      </c>
      <c r="BJ84" s="1">
        <f t="shared" si="42"/>
        <v>35</v>
      </c>
      <c r="BK84" s="1">
        <f t="shared" si="43"/>
        <v>47</v>
      </c>
      <c r="BL84" s="1">
        <f t="shared" si="44"/>
        <v>62</v>
      </c>
      <c r="BN84" s="1">
        <f t="shared" si="151"/>
        <v>13</v>
      </c>
      <c r="BO84" s="1">
        <f t="shared" si="152"/>
        <v>13</v>
      </c>
      <c r="BP84" s="1">
        <f t="shared" si="153"/>
        <v>12</v>
      </c>
      <c r="BQ84" s="1">
        <f t="shared" si="154"/>
        <v>13</v>
      </c>
      <c r="BR84" s="1">
        <f t="shared" si="155"/>
        <v>13</v>
      </c>
    </row>
    <row r="85" spans="1:70">
      <c r="A85" s="1">
        <v>1978</v>
      </c>
      <c r="B85" s="1">
        <v>2</v>
      </c>
      <c r="C85" s="4">
        <v>1.5753999999999999</v>
      </c>
      <c r="D85" s="4">
        <v>-2.028</v>
      </c>
      <c r="E85" s="2">
        <f t="shared" si="167"/>
        <v>2933.2039983730997</v>
      </c>
      <c r="F85" s="2">
        <f t="shared" si="168"/>
        <v>1089.2452128158905</v>
      </c>
      <c r="G85" s="5">
        <f t="shared" si="169"/>
        <v>2.6928775668338734</v>
      </c>
      <c r="H85" s="4">
        <f t="shared" si="170"/>
        <v>2.687806173580007</v>
      </c>
      <c r="I85" s="4">
        <f t="shared" si="171"/>
        <v>2.4228302819991434</v>
      </c>
      <c r="J85" s="4">
        <f t="shared" si="172"/>
        <v>0.26497589158086354</v>
      </c>
      <c r="K85" s="2" t="str">
        <f t="shared" si="181"/>
        <v>GSCI</v>
      </c>
      <c r="L85" s="11">
        <f t="shared" si="182"/>
        <v>4114.5497066190437</v>
      </c>
      <c r="M85" s="2">
        <f t="shared" si="173"/>
        <v>2117.2452578061084</v>
      </c>
      <c r="N85" s="2">
        <f t="shared" si="174"/>
        <v>1125.7426570735176</v>
      </c>
      <c r="O85" s="2">
        <f t="shared" si="175"/>
        <v>991.50260073259085</v>
      </c>
      <c r="P85" s="2">
        <f t="shared" si="183"/>
        <v>2933.2039983730997</v>
      </c>
      <c r="Q85" s="2">
        <f t="shared" si="184"/>
        <v>1089.2452128158905</v>
      </c>
      <c r="U85" s="5">
        <f t="shared" si="176"/>
        <v>1.5753999999999999</v>
      </c>
      <c r="V85" s="5">
        <f t="shared" si="177"/>
        <v>-2.028</v>
      </c>
      <c r="X85" s="6">
        <v>28522</v>
      </c>
      <c r="Y85" s="2" t="str">
        <f t="shared" si="185"/>
        <v>DBC</v>
      </c>
      <c r="Z85" s="11">
        <f t="shared" si="189"/>
        <v>4114.5497066190437</v>
      </c>
      <c r="AA85" s="16">
        <f t="shared" si="95"/>
        <v>2117.2452578061084</v>
      </c>
      <c r="AB85" s="16">
        <f t="shared" si="96"/>
        <v>1125.7426570735176</v>
      </c>
      <c r="AC85" s="16">
        <f t="shared" si="97"/>
        <v>991.50260073259085</v>
      </c>
      <c r="AD85" s="2">
        <f t="shared" si="162"/>
        <v>2933.2039983730997</v>
      </c>
      <c r="AE85" s="2">
        <f t="shared" si="163"/>
        <v>1089.2452128158905</v>
      </c>
      <c r="AF85" s="12" t="str">
        <f t="shared" si="37"/>
        <v/>
      </c>
      <c r="AG85" s="13" t="str">
        <f t="shared" si="34"/>
        <v/>
      </c>
      <c r="AH85" s="13" t="str">
        <f t="shared" ref="AH85:AI85" si="208">IF($B85=12,((AD85/AD73)-1)*100,"")</f>
        <v/>
      </c>
      <c r="AI85" s="13" t="str">
        <f t="shared" si="208"/>
        <v/>
      </c>
      <c r="AK85" s="12"/>
      <c r="AS85" s="7">
        <f t="shared" si="35"/>
        <v>10.313870677047188</v>
      </c>
      <c r="AT85" s="7">
        <f t="shared" ref="AT85:AU85" si="209">((AD85/AD73)-1)*100</f>
        <v>16.31952708387885</v>
      </c>
      <c r="AU85" s="7">
        <f t="shared" si="209"/>
        <v>-8.3367969912571667</v>
      </c>
      <c r="AV85" s="7">
        <f t="shared" si="39"/>
        <v>18.650667668304354</v>
      </c>
      <c r="AW85" s="7"/>
      <c r="AX85" s="7">
        <f t="shared" si="146"/>
        <v>179.34105444655665</v>
      </c>
      <c r="AY85" s="7">
        <f t="shared" ref="AY85:AZ85" si="210">((AD85/AD24)-1)*100</f>
        <v>99.13826693946433</v>
      </c>
      <c r="AZ85" s="7">
        <f t="shared" si="210"/>
        <v>-7.0776475081451906</v>
      </c>
      <c r="BA85" s="7">
        <f t="shared" si="147"/>
        <v>186.41870195470185</v>
      </c>
      <c r="BB85" s="7"/>
      <c r="BH85" s="1">
        <f t="shared" si="40"/>
        <v>55</v>
      </c>
      <c r="BI85" s="1">
        <f t="shared" si="41"/>
        <v>42</v>
      </c>
      <c r="BJ85" s="1">
        <f t="shared" si="42"/>
        <v>35</v>
      </c>
      <c r="BK85" s="1">
        <f t="shared" si="43"/>
        <v>48</v>
      </c>
      <c r="BL85" s="1">
        <f t="shared" si="44"/>
        <v>63</v>
      </c>
      <c r="BN85" s="1">
        <f t="shared" si="151"/>
        <v>14</v>
      </c>
      <c r="BO85" s="1">
        <f t="shared" si="152"/>
        <v>14</v>
      </c>
      <c r="BP85" s="1">
        <f t="shared" si="153"/>
        <v>12</v>
      </c>
      <c r="BQ85" s="1">
        <f t="shared" si="154"/>
        <v>14</v>
      </c>
      <c r="BR85" s="1">
        <f t="shared" si="155"/>
        <v>14</v>
      </c>
    </row>
    <row r="86" spans="1:70">
      <c r="A86" s="1">
        <v>1978</v>
      </c>
      <c r="B86" s="1">
        <v>3</v>
      </c>
      <c r="C86" s="4">
        <v>10.323700000000001</v>
      </c>
      <c r="D86" s="4">
        <v>2.9409999999999998</v>
      </c>
      <c r="E86" s="2">
        <f t="shared" si="167"/>
        <v>3236.0191795531437</v>
      </c>
      <c r="F86" s="2">
        <f t="shared" si="168"/>
        <v>1121.2799145248057</v>
      </c>
      <c r="G86" s="5">
        <f t="shared" si="169"/>
        <v>2.886004767974959</v>
      </c>
      <c r="H86" s="4">
        <f t="shared" si="170"/>
        <v>2.8765667396704377</v>
      </c>
      <c r="I86" s="4">
        <f t="shared" si="171"/>
        <v>2.5447183046243582</v>
      </c>
      <c r="J86" s="4">
        <f t="shared" si="172"/>
        <v>0.33184843504607953</v>
      </c>
      <c r="K86" s="2" t="str">
        <f t="shared" si="181"/>
        <v>GSCI</v>
      </c>
      <c r="L86" s="11">
        <f t="shared" si="182"/>
        <v>4539.3234746812741</v>
      </c>
      <c r="M86" s="2">
        <f t="shared" si="173"/>
        <v>2262.6236439819527</v>
      </c>
      <c r="N86" s="2">
        <f t="shared" si="174"/>
        <v>1241.9609517618164</v>
      </c>
      <c r="O86" s="2">
        <f t="shared" si="175"/>
        <v>1020.6626922201363</v>
      </c>
      <c r="P86" s="2">
        <f t="shared" si="183"/>
        <v>3236.0191795531437</v>
      </c>
      <c r="Q86" s="2">
        <f t="shared" si="184"/>
        <v>1121.2799145248057</v>
      </c>
      <c r="U86" s="5">
        <f t="shared" si="176"/>
        <v>10.323700000000001</v>
      </c>
      <c r="V86" s="5">
        <f t="shared" si="177"/>
        <v>2.9409999999999998</v>
      </c>
      <c r="X86" s="6">
        <v>28550</v>
      </c>
      <c r="Y86" s="2" t="str">
        <f t="shared" si="185"/>
        <v>DBC</v>
      </c>
      <c r="Z86" s="11">
        <f t="shared" si="189"/>
        <v>4539.3234746812741</v>
      </c>
      <c r="AA86" s="16">
        <f t="shared" si="95"/>
        <v>2262.6236439819527</v>
      </c>
      <c r="AB86" s="16">
        <f t="shared" si="96"/>
        <v>1241.9609517618164</v>
      </c>
      <c r="AC86" s="16">
        <f t="shared" si="97"/>
        <v>1020.6626922201363</v>
      </c>
      <c r="AD86" s="2">
        <f t="shared" si="162"/>
        <v>3236.0191795531437</v>
      </c>
      <c r="AE86" s="2">
        <f t="shared" si="163"/>
        <v>1121.2799145248057</v>
      </c>
      <c r="AF86" s="12" t="str">
        <f t="shared" si="37"/>
        <v/>
      </c>
      <c r="AG86" s="13" t="str">
        <f t="shared" si="34"/>
        <v/>
      </c>
      <c r="AH86" s="13" t="str">
        <f t="shared" ref="AH86:AI86" si="211">IF($B86=12,((AD86/AD74)-1)*100,"")</f>
        <v/>
      </c>
      <c r="AI86" s="13" t="str">
        <f t="shared" si="211"/>
        <v/>
      </c>
      <c r="AK86" s="12"/>
      <c r="AS86" s="7">
        <f t="shared" si="35"/>
        <v>17.428532310686109</v>
      </c>
      <c r="AT86" s="7">
        <f t="shared" ref="AT86:AU86" si="212">((AD86/AD74)-1)*100</f>
        <v>23.82152181498105</v>
      </c>
      <c r="AU86" s="7">
        <f t="shared" si="212"/>
        <v>-4.6377715474492316</v>
      </c>
      <c r="AV86" s="7">
        <f t="shared" si="39"/>
        <v>22.066303858135342</v>
      </c>
      <c r="AW86" s="7"/>
      <c r="AX86" s="7">
        <f t="shared" si="146"/>
        <v>195.37262079214977</v>
      </c>
      <c r="AY86" s="7">
        <f t="shared" ref="AY86:AZ86" si="213">((AD86/AD25)-1)*100</f>
        <v>110.56694270182797</v>
      </c>
      <c r="AZ86" s="7">
        <f t="shared" si="213"/>
        <v>-0.8497549845656871</v>
      </c>
      <c r="BA86" s="7">
        <f t="shared" si="147"/>
        <v>196.22237577671547</v>
      </c>
      <c r="BB86" s="7"/>
      <c r="BH86" s="1">
        <f t="shared" si="40"/>
        <v>56</v>
      </c>
      <c r="BI86" s="1">
        <f t="shared" si="41"/>
        <v>43</v>
      </c>
      <c r="BJ86" s="1">
        <f t="shared" si="42"/>
        <v>35</v>
      </c>
      <c r="BK86" s="1">
        <f t="shared" si="43"/>
        <v>49</v>
      </c>
      <c r="BL86" s="1">
        <f t="shared" si="44"/>
        <v>64</v>
      </c>
      <c r="BN86" s="1">
        <f t="shared" si="151"/>
        <v>15</v>
      </c>
      <c r="BO86" s="1">
        <f t="shared" si="152"/>
        <v>15</v>
      </c>
      <c r="BP86" s="1">
        <f t="shared" si="153"/>
        <v>12</v>
      </c>
      <c r="BQ86" s="1">
        <f t="shared" si="154"/>
        <v>15</v>
      </c>
      <c r="BR86" s="1">
        <f t="shared" si="155"/>
        <v>15</v>
      </c>
    </row>
    <row r="87" spans="1:70">
      <c r="A87" s="1">
        <v>1978</v>
      </c>
      <c r="B87" s="1">
        <v>4</v>
      </c>
      <c r="C87" s="4">
        <v>2.1486999999999998</v>
      </c>
      <c r="D87" s="4">
        <v>9.0239999999999991</v>
      </c>
      <c r="E87" s="2">
        <f t="shared" si="167"/>
        <v>3305.5515236642023</v>
      </c>
      <c r="F87" s="2">
        <f t="shared" si="168"/>
        <v>1222.4642140115243</v>
      </c>
      <c r="G87" s="5">
        <f t="shared" si="169"/>
        <v>2.704006780547803</v>
      </c>
      <c r="H87" s="4">
        <f t="shared" si="170"/>
        <v>2.712223921458405</v>
      </c>
      <c r="I87" s="4">
        <f t="shared" si="171"/>
        <v>2.5866363246042123</v>
      </c>
      <c r="J87" s="4">
        <f t="shared" si="172"/>
        <v>0.12558759685419263</v>
      </c>
      <c r="K87" s="2" t="str">
        <f t="shared" si="181"/>
        <v>GSCI</v>
      </c>
      <c r="L87" s="11">
        <f t="shared" si="182"/>
        <v>4636.8599181817508</v>
      </c>
      <c r="M87" s="2">
        <f t="shared" si="173"/>
        <v>2381.4142602984039</v>
      </c>
      <c r="N87" s="2">
        <f t="shared" si="174"/>
        <v>1268.6469667323227</v>
      </c>
      <c r="O87" s="2">
        <f t="shared" si="175"/>
        <v>1112.7672935660814</v>
      </c>
      <c r="P87" s="2">
        <f t="shared" si="183"/>
        <v>3305.5515236642023</v>
      </c>
      <c r="Q87" s="2">
        <f t="shared" si="184"/>
        <v>1222.4642140115243</v>
      </c>
      <c r="U87" s="5">
        <f t="shared" si="176"/>
        <v>2.1486999999999998</v>
      </c>
      <c r="V87" s="5">
        <f t="shared" si="177"/>
        <v>9.0239999999999991</v>
      </c>
      <c r="X87" s="6">
        <v>28581</v>
      </c>
      <c r="Y87" s="2" t="str">
        <f t="shared" si="185"/>
        <v>DBC</v>
      </c>
      <c r="Z87" s="11">
        <f t="shared" si="189"/>
        <v>4636.8599181817508</v>
      </c>
      <c r="AA87" s="16">
        <f t="shared" si="95"/>
        <v>2381.4142602984039</v>
      </c>
      <c r="AB87" s="16">
        <f t="shared" si="96"/>
        <v>1268.6469667323227</v>
      </c>
      <c r="AC87" s="16">
        <f t="shared" si="97"/>
        <v>1112.7672935660814</v>
      </c>
      <c r="AD87" s="2">
        <f t="shared" si="162"/>
        <v>3305.5515236642023</v>
      </c>
      <c r="AE87" s="2">
        <f t="shared" si="163"/>
        <v>1222.4642140115243</v>
      </c>
      <c r="AF87" s="12" t="str">
        <f t="shared" si="37"/>
        <v/>
      </c>
      <c r="AG87" s="13" t="str">
        <f t="shared" ref="AG87:AG150" si="214">IF($B87=12,((Z87/Z75)-1)*100,"")</f>
        <v/>
      </c>
      <c r="AH87" s="13" t="str">
        <f t="shared" ref="AH87:AI87" si="215">IF($B87=12,((AD87/AD75)-1)*100,"")</f>
        <v/>
      </c>
      <c r="AI87" s="13" t="str">
        <f t="shared" si="215"/>
        <v/>
      </c>
      <c r="AK87" s="12"/>
      <c r="AS87" s="7">
        <f t="shared" ref="AS87:AS150" si="216">((Z87/Z75)-1)*100</f>
        <v>13.989498467122941</v>
      </c>
      <c r="AT87" s="7">
        <f t="shared" ref="AT87:AU87" si="217">((AD87/AD75)-1)*100</f>
        <v>20.195261691448341</v>
      </c>
      <c r="AU87" s="7">
        <f t="shared" si="217"/>
        <v>3.5359709492505997</v>
      </c>
      <c r="AV87" s="7">
        <f t="shared" si="39"/>
        <v>10.453527517872342</v>
      </c>
      <c r="AW87" s="7"/>
      <c r="AX87" s="7">
        <f t="shared" si="146"/>
        <v>209.07940004846481</v>
      </c>
      <c r="AY87" s="7">
        <f t="shared" ref="AY87:AZ87" si="218">((AD87/AD26)-1)*100</f>
        <v>120.33831079461427</v>
      </c>
      <c r="AZ87" s="7">
        <f t="shared" si="218"/>
        <v>8.0009023180524395</v>
      </c>
      <c r="BA87" s="7">
        <f t="shared" si="147"/>
        <v>201.07849773041238</v>
      </c>
      <c r="BB87" s="7"/>
      <c r="BH87" s="1">
        <f t="shared" si="40"/>
        <v>57</v>
      </c>
      <c r="BI87" s="1">
        <f t="shared" si="41"/>
        <v>44</v>
      </c>
      <c r="BJ87" s="1">
        <f t="shared" si="42"/>
        <v>36</v>
      </c>
      <c r="BK87" s="1">
        <f t="shared" si="43"/>
        <v>50</v>
      </c>
      <c r="BL87" s="1">
        <f t="shared" si="44"/>
        <v>65</v>
      </c>
      <c r="BN87" s="1">
        <f t="shared" si="151"/>
        <v>16</v>
      </c>
      <c r="BO87" s="1">
        <f t="shared" si="152"/>
        <v>16</v>
      </c>
      <c r="BP87" s="1">
        <f t="shared" si="153"/>
        <v>13</v>
      </c>
      <c r="BQ87" s="1">
        <f t="shared" si="154"/>
        <v>16</v>
      </c>
      <c r="BR87" s="1">
        <f t="shared" si="155"/>
        <v>16</v>
      </c>
    </row>
    <row r="88" spans="1:70">
      <c r="A88" s="1">
        <v>1978</v>
      </c>
      <c r="B88" s="1">
        <v>5</v>
      </c>
      <c r="C88" s="4">
        <v>7.6260000000000003</v>
      </c>
      <c r="D88" s="4">
        <v>0.91900000000000004</v>
      </c>
      <c r="E88" s="2">
        <f t="shared" si="167"/>
        <v>3557.6328828588344</v>
      </c>
      <c r="F88" s="2">
        <f t="shared" si="168"/>
        <v>1233.6986601382903</v>
      </c>
      <c r="G88" s="5">
        <f t="shared" si="169"/>
        <v>2.8837130150243051</v>
      </c>
      <c r="H88" s="4">
        <f t="shared" si="170"/>
        <v>2.8755468677116434</v>
      </c>
      <c r="I88" s="4">
        <f t="shared" si="171"/>
        <v>2.6648144010305526</v>
      </c>
      <c r="J88" s="4">
        <f t="shared" si="172"/>
        <v>0.2107324666810908</v>
      </c>
      <c r="K88" s="2" t="str">
        <f t="shared" si="181"/>
        <v>GSCI</v>
      </c>
      <c r="L88" s="11">
        <f t="shared" si="182"/>
        <v>4990.4668555422913</v>
      </c>
      <c r="M88" s="2">
        <f t="shared" si="173"/>
        <v>2488.3876094092834</v>
      </c>
      <c r="N88" s="2">
        <f t="shared" si="174"/>
        <v>1365.3939844153297</v>
      </c>
      <c r="O88" s="2">
        <f t="shared" si="175"/>
        <v>1122.9936249939537</v>
      </c>
      <c r="P88" s="2">
        <f t="shared" si="183"/>
        <v>3557.6328828588344</v>
      </c>
      <c r="Q88" s="2">
        <f t="shared" si="184"/>
        <v>1233.6986601382903</v>
      </c>
      <c r="U88" s="5">
        <f t="shared" si="176"/>
        <v>7.6260000000000003</v>
      </c>
      <c r="V88" s="5">
        <f t="shared" si="177"/>
        <v>0.91900000000000004</v>
      </c>
      <c r="X88" s="6">
        <v>28611</v>
      </c>
      <c r="Y88" s="2" t="str">
        <f t="shared" si="185"/>
        <v>DBC</v>
      </c>
      <c r="Z88" s="11">
        <f t="shared" si="189"/>
        <v>4990.4668555422913</v>
      </c>
      <c r="AA88" s="16">
        <f t="shared" si="95"/>
        <v>2488.3876094092834</v>
      </c>
      <c r="AB88" s="16">
        <f t="shared" si="96"/>
        <v>1365.3939844153297</v>
      </c>
      <c r="AC88" s="16">
        <f t="shared" si="97"/>
        <v>1122.9936249939537</v>
      </c>
      <c r="AD88" s="2">
        <f t="shared" si="162"/>
        <v>3557.6328828588344</v>
      </c>
      <c r="AE88" s="2">
        <f t="shared" si="163"/>
        <v>1233.6986601382903</v>
      </c>
      <c r="AF88" s="12" t="str">
        <f t="shared" ref="AF88:AF151" si="219">IF(B88=12,A88,"")</f>
        <v/>
      </c>
      <c r="AG88" s="13" t="str">
        <f t="shared" si="214"/>
        <v/>
      </c>
      <c r="AH88" s="13" t="str">
        <f t="shared" ref="AH88:AI88" si="220">IF($B88=12,((AD88/AD76)-1)*100,"")</f>
        <v/>
      </c>
      <c r="AI88" s="13" t="str">
        <f t="shared" si="220"/>
        <v/>
      </c>
      <c r="AK88" s="12"/>
      <c r="AS88" s="7">
        <f t="shared" si="216"/>
        <v>27.044670470159616</v>
      </c>
      <c r="AT88" s="7">
        <f t="shared" ref="AT88:AU88" si="221">((AD88/AD76)-1)*100</f>
        <v>33.961177292738952</v>
      </c>
      <c r="AU88" s="7">
        <f t="shared" si="221"/>
        <v>6.577450323110412</v>
      </c>
      <c r="AV88" s="7">
        <f t="shared" ref="AV88:AV151" si="222">AS88-AU88</f>
        <v>20.467220147049204</v>
      </c>
      <c r="AW88" s="7"/>
      <c r="AX88" s="7">
        <f t="shared" si="146"/>
        <v>213.71312946242068</v>
      </c>
      <c r="AY88" s="7">
        <f t="shared" ref="AY88:AZ88" si="223">((AD88/AD27)-1)*100</f>
        <v>123.64163062631532</v>
      </c>
      <c r="AZ88" s="7">
        <f t="shared" si="223"/>
        <v>13.332831391504673</v>
      </c>
      <c r="BA88" s="7">
        <f t="shared" si="147"/>
        <v>200.38029807091601</v>
      </c>
      <c r="BB88" s="7"/>
      <c r="BH88" s="1">
        <f t="shared" ref="BH88:BH151" si="224">IF(AS88&gt;0,BH87+1,BH87)</f>
        <v>58</v>
      </c>
      <c r="BI88" s="1">
        <f t="shared" ref="BI88:BI151" si="225">IF(AT88&gt;0,BI87+1,BI87)</f>
        <v>45</v>
      </c>
      <c r="BJ88" s="1">
        <f t="shared" ref="BJ88:BJ151" si="226">IF(AU88&gt;0,BJ87+1,BJ87)</f>
        <v>37</v>
      </c>
      <c r="BK88" s="1">
        <f t="shared" ref="BK88:BK151" si="227">IF(AS88&gt;=AU88,BK87+1,BK87)</f>
        <v>51</v>
      </c>
      <c r="BL88" s="1">
        <f t="shared" ref="BL88:BL151" si="228">BL87+1</f>
        <v>66</v>
      </c>
      <c r="BN88" s="1">
        <f t="shared" si="151"/>
        <v>17</v>
      </c>
      <c r="BO88" s="1">
        <f t="shared" si="152"/>
        <v>17</v>
      </c>
      <c r="BP88" s="1">
        <f t="shared" si="153"/>
        <v>14</v>
      </c>
      <c r="BQ88" s="1">
        <f t="shared" si="154"/>
        <v>17</v>
      </c>
      <c r="BR88" s="1">
        <f t="shared" si="155"/>
        <v>17</v>
      </c>
    </row>
    <row r="89" spans="1:70">
      <c r="A89" s="1">
        <v>1978</v>
      </c>
      <c r="B89" s="1">
        <v>6</v>
      </c>
      <c r="C89" s="4">
        <v>-9.3385999999999996</v>
      </c>
      <c r="D89" s="4">
        <v>-1.377</v>
      </c>
      <c r="E89" s="2">
        <f t="shared" si="167"/>
        <v>3225.3997784601793</v>
      </c>
      <c r="F89" s="2">
        <f t="shared" si="168"/>
        <v>1216.7106295881861</v>
      </c>
      <c r="G89" s="5">
        <f t="shared" si="169"/>
        <v>2.6509177285250347</v>
      </c>
      <c r="H89" s="4">
        <f t="shared" si="170"/>
        <v>2.6616143542005872</v>
      </c>
      <c r="I89" s="4">
        <f t="shared" si="171"/>
        <v>2.6611573819501535</v>
      </c>
      <c r="J89" s="4">
        <f t="shared" si="172"/>
        <v>4.5697225043372924E-4</v>
      </c>
      <c r="K89" s="2" t="str">
        <f t="shared" si="181"/>
        <v>GSCI</v>
      </c>
      <c r="L89" s="11">
        <f t="shared" si="182"/>
        <v>4524.4271177706187</v>
      </c>
      <c r="M89" s="2">
        <f t="shared" si="173"/>
        <v>2345.4153045645071</v>
      </c>
      <c r="N89" s="2">
        <f t="shared" si="174"/>
        <v>1237.8853017867198</v>
      </c>
      <c r="O89" s="2">
        <f t="shared" si="175"/>
        <v>1107.5300027777871</v>
      </c>
      <c r="P89" s="2">
        <f t="shared" si="183"/>
        <v>3225.3997784601793</v>
      </c>
      <c r="Q89" s="2">
        <f t="shared" si="184"/>
        <v>1216.7106295881861</v>
      </c>
      <c r="U89" s="5">
        <f t="shared" si="176"/>
        <v>-9.3385999999999996</v>
      </c>
      <c r="V89" s="5">
        <f t="shared" si="177"/>
        <v>-1.377</v>
      </c>
      <c r="X89" s="6">
        <v>28642</v>
      </c>
      <c r="Y89" s="2" t="str">
        <f t="shared" si="185"/>
        <v>DBC</v>
      </c>
      <c r="Z89" s="11">
        <f t="shared" si="189"/>
        <v>4524.4271177706187</v>
      </c>
      <c r="AA89" s="16">
        <f t="shared" si="95"/>
        <v>2345.4153045645071</v>
      </c>
      <c r="AB89" s="16">
        <f t="shared" si="96"/>
        <v>1237.8853017867198</v>
      </c>
      <c r="AC89" s="16">
        <f t="shared" si="97"/>
        <v>1107.5300027777871</v>
      </c>
      <c r="AD89" s="2">
        <f t="shared" si="162"/>
        <v>3225.3997784601793</v>
      </c>
      <c r="AE89" s="2">
        <f t="shared" si="163"/>
        <v>1216.7106295881861</v>
      </c>
      <c r="AF89" s="12" t="str">
        <f t="shared" si="219"/>
        <v/>
      </c>
      <c r="AG89" s="13" t="str">
        <f t="shared" si="214"/>
        <v/>
      </c>
      <c r="AH89" s="13" t="str">
        <f t="shared" ref="AH89:AI89" si="229">IF($B89=12,((AD89/AD77)-1)*100,"")</f>
        <v/>
      </c>
      <c r="AI89" s="13" t="str">
        <f t="shared" si="229"/>
        <v/>
      </c>
      <c r="AK89" s="12"/>
      <c r="AS89" s="7">
        <f t="shared" si="216"/>
        <v>18.038181241489749</v>
      </c>
      <c r="AT89" s="7">
        <f t="shared" ref="AT89:AU89" si="230">((AD89/AD77)-1)*100</f>
        <v>24.464360969142152</v>
      </c>
      <c r="AU89" s="7">
        <f t="shared" si="230"/>
        <v>0.15997296807874761</v>
      </c>
      <c r="AV89" s="7">
        <f t="shared" si="222"/>
        <v>17.878208273411001</v>
      </c>
      <c r="AW89" s="7"/>
      <c r="AX89" s="7">
        <f t="shared" si="146"/>
        <v>140.54757314486733</v>
      </c>
      <c r="AY89" s="7">
        <f t="shared" ref="AY89:AZ89" si="231">((AD89/AD28)-1)*100</f>
        <v>71.482945560827076</v>
      </c>
      <c r="AZ89" s="7">
        <f t="shared" si="231"/>
        <v>13.620387526753831</v>
      </c>
      <c r="BA89" s="7">
        <f t="shared" si="147"/>
        <v>126.9271856181135</v>
      </c>
      <c r="BB89" s="7"/>
      <c r="BH89" s="1">
        <f t="shared" si="224"/>
        <v>59</v>
      </c>
      <c r="BI89" s="1">
        <f t="shared" si="225"/>
        <v>46</v>
      </c>
      <c r="BJ89" s="1">
        <f t="shared" si="226"/>
        <v>38</v>
      </c>
      <c r="BK89" s="1">
        <f t="shared" si="227"/>
        <v>52</v>
      </c>
      <c r="BL89" s="1">
        <f t="shared" si="228"/>
        <v>67</v>
      </c>
      <c r="BN89" s="1">
        <f t="shared" si="151"/>
        <v>18</v>
      </c>
      <c r="BO89" s="1">
        <f t="shared" si="152"/>
        <v>18</v>
      </c>
      <c r="BP89" s="1">
        <f t="shared" si="153"/>
        <v>15</v>
      </c>
      <c r="BQ89" s="1">
        <f t="shared" si="154"/>
        <v>18</v>
      </c>
      <c r="BR89" s="1">
        <f t="shared" si="155"/>
        <v>18</v>
      </c>
    </row>
    <row r="90" spans="1:70">
      <c r="A90" s="1">
        <v>1978</v>
      </c>
      <c r="B90" s="1">
        <v>7</v>
      </c>
      <c r="C90" s="4">
        <v>2.7252999999999998</v>
      </c>
      <c r="D90" s="4">
        <v>5.8310000000000004</v>
      </c>
      <c r="E90" s="2">
        <f t="shared" si="167"/>
        <v>3313.3015986225546</v>
      </c>
      <c r="F90" s="2">
        <f t="shared" si="168"/>
        <v>1287.6570263994734</v>
      </c>
      <c r="G90" s="5">
        <f t="shared" si="169"/>
        <v>2.5731243108167998</v>
      </c>
      <c r="H90" s="4">
        <f t="shared" si="170"/>
        <v>2.5773381224065042</v>
      </c>
      <c r="I90" s="4">
        <f t="shared" si="171"/>
        <v>2.6379907842834815</v>
      </c>
      <c r="J90" s="4">
        <f t="shared" si="172"/>
        <v>-6.0652661876977376E-2</v>
      </c>
      <c r="K90" s="2" t="str">
        <f t="shared" si="181"/>
        <v>GSCI</v>
      </c>
      <c r="L90" s="11">
        <f t="shared" si="182"/>
        <v>4647.731330011221</v>
      </c>
      <c r="M90" s="2">
        <f t="shared" si="173"/>
        <v>2443.731467156073</v>
      </c>
      <c r="N90" s="2">
        <f t="shared" si="174"/>
        <v>1271.6213899163131</v>
      </c>
      <c r="O90" s="2">
        <f t="shared" si="175"/>
        <v>1172.1100772397599</v>
      </c>
      <c r="P90" s="2">
        <f t="shared" si="183"/>
        <v>3313.3015986225546</v>
      </c>
      <c r="Q90" s="2">
        <f t="shared" si="184"/>
        <v>1287.6570263994734</v>
      </c>
      <c r="U90" s="5">
        <f t="shared" si="176"/>
        <v>2.7252999999999998</v>
      </c>
      <c r="V90" s="5">
        <f t="shared" si="177"/>
        <v>5.8310000000000004</v>
      </c>
      <c r="X90" s="6">
        <v>28672</v>
      </c>
      <c r="Y90" s="2" t="str">
        <f t="shared" si="185"/>
        <v>DBC</v>
      </c>
      <c r="Z90" s="11">
        <f t="shared" si="189"/>
        <v>4647.731330011221</v>
      </c>
      <c r="AA90" s="16">
        <f t="shared" si="95"/>
        <v>2443.731467156073</v>
      </c>
      <c r="AB90" s="16">
        <f t="shared" si="96"/>
        <v>1271.6213899163131</v>
      </c>
      <c r="AC90" s="16">
        <f t="shared" si="97"/>
        <v>1172.1100772397599</v>
      </c>
      <c r="AD90" s="2">
        <f t="shared" si="162"/>
        <v>3313.3015986225546</v>
      </c>
      <c r="AE90" s="2">
        <f t="shared" si="163"/>
        <v>1287.6570263994734</v>
      </c>
      <c r="AF90" s="12" t="str">
        <f t="shared" si="219"/>
        <v/>
      </c>
      <c r="AG90" s="13" t="str">
        <f t="shared" si="214"/>
        <v/>
      </c>
      <c r="AH90" s="13" t="str">
        <f t="shared" ref="AH90:AI90" si="232">IF($B90=12,((AD90/AD78)-1)*100,"")</f>
        <v/>
      </c>
      <c r="AI90" s="13" t="str">
        <f t="shared" si="232"/>
        <v/>
      </c>
      <c r="AK90" s="12"/>
      <c r="AS90" s="7">
        <f t="shared" si="216"/>
        <v>22.782489970092001</v>
      </c>
      <c r="AT90" s="7">
        <f t="shared" ref="AT90:AU90" si="233">((AD90/AD78)-1)*100</f>
        <v>39.75621023118925</v>
      </c>
      <c r="AU90" s="7">
        <f t="shared" si="233"/>
        <v>7.3355552997766527</v>
      </c>
      <c r="AV90" s="7">
        <f t="shared" si="222"/>
        <v>15.446934670315349</v>
      </c>
      <c r="AW90" s="7"/>
      <c r="AX90" s="7">
        <f t="shared" si="146"/>
        <v>151.3610204817243</v>
      </c>
      <c r="AY90" s="7">
        <f t="shared" ref="AY90:AZ90" si="234">((AD90/AD29)-1)*100</f>
        <v>79.191698456348419</v>
      </c>
      <c r="AZ90" s="7">
        <f t="shared" si="234"/>
        <v>20.717234558860319</v>
      </c>
      <c r="BA90" s="7">
        <f t="shared" si="147"/>
        <v>130.64378592286397</v>
      </c>
      <c r="BB90" s="7"/>
      <c r="BH90" s="1">
        <f t="shared" si="224"/>
        <v>60</v>
      </c>
      <c r="BI90" s="1">
        <f t="shared" si="225"/>
        <v>47</v>
      </c>
      <c r="BJ90" s="1">
        <f t="shared" si="226"/>
        <v>39</v>
      </c>
      <c r="BK90" s="1">
        <f t="shared" si="227"/>
        <v>53</v>
      </c>
      <c r="BL90" s="1">
        <f t="shared" si="228"/>
        <v>68</v>
      </c>
      <c r="BN90" s="1">
        <f t="shared" si="151"/>
        <v>19</v>
      </c>
      <c r="BO90" s="1">
        <f t="shared" si="152"/>
        <v>19</v>
      </c>
      <c r="BP90" s="1">
        <f t="shared" si="153"/>
        <v>16</v>
      </c>
      <c r="BQ90" s="1">
        <f t="shared" si="154"/>
        <v>19</v>
      </c>
      <c r="BR90" s="1">
        <f t="shared" si="155"/>
        <v>19</v>
      </c>
    </row>
    <row r="91" spans="1:70">
      <c r="A91" s="1">
        <v>1978</v>
      </c>
      <c r="B91" s="1">
        <v>8</v>
      </c>
      <c r="C91" s="4">
        <v>2.7288000000000001</v>
      </c>
      <c r="D91" s="4">
        <v>3.01</v>
      </c>
      <c r="E91" s="2">
        <f t="shared" si="167"/>
        <v>3403.7149726457669</v>
      </c>
      <c r="F91" s="2">
        <f t="shared" si="168"/>
        <v>1326.4155028940975</v>
      </c>
      <c r="G91" s="5">
        <f t="shared" si="169"/>
        <v>2.5661001135912715</v>
      </c>
      <c r="H91" s="4">
        <f t="shared" si="170"/>
        <v>2.5666352568681874</v>
      </c>
      <c r="I91" s="4">
        <f t="shared" si="171"/>
        <v>2.6190721867329003</v>
      </c>
      <c r="J91" s="4">
        <f t="shared" si="172"/>
        <v>-5.2436929864712933E-2</v>
      </c>
      <c r="K91" s="2" t="str">
        <f t="shared" si="181"/>
        <v xml:space="preserve">      SPX</v>
      </c>
      <c r="L91" s="11">
        <f t="shared" si="182"/>
        <v>4787.6280430445586</v>
      </c>
      <c r="M91" s="2">
        <f t="shared" si="173"/>
        <v>2513.7119849690262</v>
      </c>
      <c r="N91" s="2">
        <f t="shared" si="174"/>
        <v>1306.3213944043493</v>
      </c>
      <c r="O91" s="2">
        <f t="shared" si="175"/>
        <v>1207.3905905646766</v>
      </c>
      <c r="P91" s="2">
        <f t="shared" si="183"/>
        <v>3403.7149726457669</v>
      </c>
      <c r="Q91" s="2">
        <f t="shared" si="184"/>
        <v>1326.4155028940975</v>
      </c>
      <c r="U91" s="5">
        <f t="shared" si="176"/>
        <v>2.7288000000000001</v>
      </c>
      <c r="V91" s="5">
        <f t="shared" si="177"/>
        <v>3.01</v>
      </c>
      <c r="X91" s="6">
        <v>28703</v>
      </c>
      <c r="Y91" s="2" t="str">
        <f t="shared" si="185"/>
        <v xml:space="preserve">      SPY</v>
      </c>
      <c r="Z91" s="11">
        <f t="shared" si="189"/>
        <v>4787.6280430445586</v>
      </c>
      <c r="AA91" s="16">
        <f t="shared" si="95"/>
        <v>2513.7119849690262</v>
      </c>
      <c r="AB91" s="16">
        <f t="shared" si="96"/>
        <v>1306.3213944043493</v>
      </c>
      <c r="AC91" s="16">
        <f t="shared" si="97"/>
        <v>1207.3905905646766</v>
      </c>
      <c r="AD91" s="2">
        <f t="shared" si="162"/>
        <v>3403.7149726457669</v>
      </c>
      <c r="AE91" s="2">
        <f t="shared" si="163"/>
        <v>1326.4155028940975</v>
      </c>
      <c r="AF91" s="12" t="str">
        <f t="shared" si="219"/>
        <v/>
      </c>
      <c r="AG91" s="13" t="str">
        <f t="shared" si="214"/>
        <v/>
      </c>
      <c r="AH91" s="13" t="str">
        <f t="shared" ref="AH91:AI91" si="235">IF($B91=12,((AD91/AD79)-1)*100,"")</f>
        <v/>
      </c>
      <c r="AI91" s="13" t="str">
        <f t="shared" si="235"/>
        <v/>
      </c>
      <c r="AK91" s="12"/>
      <c r="AS91" s="7">
        <f t="shared" si="216"/>
        <v>28.691740861000991</v>
      </c>
      <c r="AT91" s="7">
        <f t="shared" ref="AT91:AU91" si="236">((AD91/AD79)-1)*100</f>
        <v>42.17556195983785</v>
      </c>
      <c r="AU91" s="7">
        <f t="shared" si="236"/>
        <v>12.5013792371794</v>
      </c>
      <c r="AV91" s="7">
        <f t="shared" si="222"/>
        <v>16.190361623821591</v>
      </c>
      <c r="AW91" s="7"/>
      <c r="AX91" s="7">
        <f t="shared" si="146"/>
        <v>105.86964474548388</v>
      </c>
      <c r="AY91" s="7">
        <f t="shared" ref="AY91:AZ91" si="237">((AD91/AD30)-1)*100</f>
        <v>46.360908979024209</v>
      </c>
      <c r="AZ91" s="7">
        <f t="shared" si="237"/>
        <v>19.491349132559101</v>
      </c>
      <c r="BA91" s="7">
        <f t="shared" si="147"/>
        <v>86.378295612924774</v>
      </c>
      <c r="BB91" s="7"/>
      <c r="BH91" s="1">
        <f t="shared" si="224"/>
        <v>61</v>
      </c>
      <c r="BI91" s="1">
        <f t="shared" si="225"/>
        <v>48</v>
      </c>
      <c r="BJ91" s="1">
        <f t="shared" si="226"/>
        <v>40</v>
      </c>
      <c r="BK91" s="1">
        <f t="shared" si="227"/>
        <v>54</v>
      </c>
      <c r="BL91" s="1">
        <f t="shared" si="228"/>
        <v>69</v>
      </c>
      <c r="BN91" s="1">
        <f t="shared" si="151"/>
        <v>20</v>
      </c>
      <c r="BO91" s="1">
        <f t="shared" si="152"/>
        <v>20</v>
      </c>
      <c r="BP91" s="1">
        <f t="shared" si="153"/>
        <v>17</v>
      </c>
      <c r="BQ91" s="1">
        <f t="shared" si="154"/>
        <v>20</v>
      </c>
      <c r="BR91" s="1">
        <f t="shared" si="155"/>
        <v>20</v>
      </c>
    </row>
    <row r="92" spans="1:70">
      <c r="A92" s="1">
        <v>1978</v>
      </c>
      <c r="B92" s="1">
        <v>9</v>
      </c>
      <c r="C92" s="4">
        <v>5.6246999999999998</v>
      </c>
      <c r="D92" s="4">
        <v>-0.31900000000000001</v>
      </c>
      <c r="E92" s="2">
        <f t="shared" si="167"/>
        <v>3595.163728712173</v>
      </c>
      <c r="F92" s="2">
        <f t="shared" si="168"/>
        <v>1322.1842374398652</v>
      </c>
      <c r="G92" s="5">
        <f t="shared" si="169"/>
        <v>2.7191095060045942</v>
      </c>
      <c r="H92" s="4">
        <f t="shared" si="170"/>
        <v>2.7118488274742889</v>
      </c>
      <c r="I92" s="4">
        <f t="shared" si="171"/>
        <v>2.6453977970675568</v>
      </c>
      <c r="J92" s="4">
        <f t="shared" si="172"/>
        <v>6.6451030406732059E-2</v>
      </c>
      <c r="K92" s="2" t="str">
        <f t="shared" si="181"/>
        <v xml:space="preserve">      SPX</v>
      </c>
      <c r="L92" s="11">
        <f t="shared" si="182"/>
        <v>4772.3555095872462</v>
      </c>
      <c r="M92" s="2">
        <f t="shared" si="173"/>
        <v>2583.337068456186</v>
      </c>
      <c r="N92" s="2">
        <f t="shared" si="174"/>
        <v>1379.7980538754107</v>
      </c>
      <c r="O92" s="2">
        <f t="shared" si="175"/>
        <v>1203.5390145807753</v>
      </c>
      <c r="P92" s="2">
        <f t="shared" si="183"/>
        <v>3595.163728712173</v>
      </c>
      <c r="Q92" s="2">
        <f t="shared" si="184"/>
        <v>1322.1842374398652</v>
      </c>
      <c r="U92" s="5">
        <f t="shared" si="176"/>
        <v>5.6246999999999998</v>
      </c>
      <c r="V92" s="5">
        <f t="shared" si="177"/>
        <v>-0.31900000000000001</v>
      </c>
      <c r="X92" s="6">
        <v>28734</v>
      </c>
      <c r="Y92" s="2" t="str">
        <f t="shared" si="185"/>
        <v xml:space="preserve">      SPY</v>
      </c>
      <c r="Z92" s="11">
        <f t="shared" si="189"/>
        <v>4772.3555095872462</v>
      </c>
      <c r="AA92" s="16">
        <f t="shared" si="95"/>
        <v>2583.337068456186</v>
      </c>
      <c r="AB92" s="16">
        <f t="shared" si="96"/>
        <v>1379.7980538754107</v>
      </c>
      <c r="AC92" s="16">
        <f t="shared" si="97"/>
        <v>1203.5390145807753</v>
      </c>
      <c r="AD92" s="2">
        <f t="shared" si="162"/>
        <v>3595.163728712173</v>
      </c>
      <c r="AE92" s="2">
        <f t="shared" si="163"/>
        <v>1322.1842374398652</v>
      </c>
      <c r="AF92" s="12" t="str">
        <f t="shared" si="219"/>
        <v/>
      </c>
      <c r="AG92" s="13" t="str">
        <f t="shared" si="214"/>
        <v/>
      </c>
      <c r="AH92" s="13" t="str">
        <f t="shared" ref="AH92:AI92" si="238">IF($B92=12,((AD92/AD80)-1)*100,"")</f>
        <v/>
      </c>
      <c r="AI92" s="13" t="str">
        <f t="shared" si="238"/>
        <v/>
      </c>
      <c r="AK92" s="12"/>
      <c r="AS92" s="7">
        <f t="shared" si="216"/>
        <v>28.082686044285744</v>
      </c>
      <c r="AT92" s="7">
        <f t="shared" ref="AT92:AU92" si="239">((AD92/AD80)-1)*100</f>
        <v>44.887311446449239</v>
      </c>
      <c r="AU92" s="7">
        <f t="shared" si="239"/>
        <v>11.968947968062317</v>
      </c>
      <c r="AV92" s="7">
        <f t="shared" si="222"/>
        <v>16.113738076223427</v>
      </c>
      <c r="AW92" s="7"/>
      <c r="AX92" s="7">
        <f t="shared" si="146"/>
        <v>100.28745156974269</v>
      </c>
      <c r="AY92" s="7">
        <f t="shared" ref="AY92:AZ92" si="240">((AD92/AD31)-1)*100</f>
        <v>50.882762139824813</v>
      </c>
      <c r="AZ92" s="7">
        <f t="shared" si="240"/>
        <v>23.314837751644045</v>
      </c>
      <c r="BA92" s="7">
        <f t="shared" si="147"/>
        <v>76.972613818098637</v>
      </c>
      <c r="BB92" s="7"/>
      <c r="BH92" s="1">
        <f t="shared" si="224"/>
        <v>62</v>
      </c>
      <c r="BI92" s="1">
        <f t="shared" si="225"/>
        <v>49</v>
      </c>
      <c r="BJ92" s="1">
        <f t="shared" si="226"/>
        <v>41</v>
      </c>
      <c r="BK92" s="1">
        <f t="shared" si="227"/>
        <v>55</v>
      </c>
      <c r="BL92" s="1">
        <f t="shared" si="228"/>
        <v>70</v>
      </c>
      <c r="BN92" s="1">
        <f t="shared" si="151"/>
        <v>21</v>
      </c>
      <c r="BO92" s="1">
        <f t="shared" si="152"/>
        <v>21</v>
      </c>
      <c r="BP92" s="1">
        <f t="shared" si="153"/>
        <v>18</v>
      </c>
      <c r="BQ92" s="1">
        <f t="shared" si="154"/>
        <v>21</v>
      </c>
      <c r="BR92" s="1">
        <f t="shared" si="155"/>
        <v>21</v>
      </c>
    </row>
    <row r="93" spans="1:70">
      <c r="A93" s="1">
        <v>1978</v>
      </c>
      <c r="B93" s="1">
        <v>10</v>
      </c>
      <c r="C93" s="4">
        <v>1.004</v>
      </c>
      <c r="D93" s="4">
        <v>-8.7189999999999994</v>
      </c>
      <c r="E93" s="2">
        <f t="shared" si="167"/>
        <v>3631.2591725484435</v>
      </c>
      <c r="F93" s="2">
        <f t="shared" si="168"/>
        <v>1206.9029937774833</v>
      </c>
      <c r="G93" s="5">
        <f t="shared" si="169"/>
        <v>3.0087415403478062</v>
      </c>
      <c r="H93" s="4">
        <f t="shared" si="170"/>
        <v>2.994603792115734</v>
      </c>
      <c r="I93" s="4">
        <f t="shared" si="171"/>
        <v>2.7410145716149907</v>
      </c>
      <c r="J93" s="4">
        <f t="shared" si="172"/>
        <v>0.25358922050074328</v>
      </c>
      <c r="K93" s="2" t="str">
        <f t="shared" si="181"/>
        <v>GSCI</v>
      </c>
      <c r="L93" s="11">
        <f t="shared" si="182"/>
        <v>4820.2699589035019</v>
      </c>
      <c r="M93" s="2">
        <f t="shared" si="173"/>
        <v>2492.2536742357975</v>
      </c>
      <c r="N93" s="2">
        <f t="shared" si="174"/>
        <v>1393.65122633632</v>
      </c>
      <c r="O93" s="2">
        <f t="shared" si="175"/>
        <v>1098.6024478994775</v>
      </c>
      <c r="P93" s="2">
        <f t="shared" si="183"/>
        <v>3631.2591725484435</v>
      </c>
      <c r="Q93" s="2">
        <f t="shared" si="184"/>
        <v>1206.9029937774833</v>
      </c>
      <c r="U93" s="5">
        <f t="shared" si="176"/>
        <v>1.004</v>
      </c>
      <c r="V93" s="5">
        <f t="shared" si="177"/>
        <v>-8.7189999999999994</v>
      </c>
      <c r="X93" s="6">
        <v>28764</v>
      </c>
      <c r="Y93" s="2" t="str">
        <f t="shared" si="185"/>
        <v>DBC</v>
      </c>
      <c r="Z93" s="11">
        <f t="shared" si="189"/>
        <v>4820.2699589035019</v>
      </c>
      <c r="AA93" s="16">
        <f t="shared" si="95"/>
        <v>2492.2536742357975</v>
      </c>
      <c r="AB93" s="16">
        <f t="shared" si="96"/>
        <v>1393.65122633632</v>
      </c>
      <c r="AC93" s="16">
        <f t="shared" si="97"/>
        <v>1098.6024478994775</v>
      </c>
      <c r="AD93" s="2">
        <f t="shared" si="162"/>
        <v>3631.2591725484435</v>
      </c>
      <c r="AE93" s="2">
        <f t="shared" si="163"/>
        <v>1206.9029937774833</v>
      </c>
      <c r="AF93" s="12" t="str">
        <f t="shared" si="219"/>
        <v/>
      </c>
      <c r="AG93" s="13" t="str">
        <f t="shared" si="214"/>
        <v/>
      </c>
      <c r="AH93" s="13" t="str">
        <f t="shared" ref="AH93:AI93" si="241">IF($B93=12,((AD93/AD81)-1)*100,"")</f>
        <v/>
      </c>
      <c r="AI93" s="13" t="str">
        <f t="shared" si="241"/>
        <v/>
      </c>
      <c r="AK93" s="12"/>
      <c r="AS93" s="7">
        <f t="shared" si="216"/>
        <v>34.611764436991187</v>
      </c>
      <c r="AT93" s="7">
        <f t="shared" ref="AT93:AU93" si="242">((AD93/AD81)-1)*100</f>
        <v>42.248909919352151</v>
      </c>
      <c r="AU93" s="7">
        <f t="shared" si="242"/>
        <v>6.3486555275240164</v>
      </c>
      <c r="AV93" s="7">
        <f t="shared" si="222"/>
        <v>28.263108909467171</v>
      </c>
      <c r="AW93" s="7"/>
      <c r="AX93" s="7">
        <f t="shared" si="146"/>
        <v>112.99763477344244</v>
      </c>
      <c r="AY93" s="7">
        <f t="shared" ref="AY93:AZ93" si="243">((AD93/AD32)-1)*100</f>
        <v>60.457738175753086</v>
      </c>
      <c r="AZ93" s="7">
        <f t="shared" si="243"/>
        <v>7.9449175839995334</v>
      </c>
      <c r="BA93" s="7">
        <f t="shared" si="147"/>
        <v>105.05271718944292</v>
      </c>
      <c r="BB93" s="7"/>
      <c r="BH93" s="1">
        <f t="shared" si="224"/>
        <v>63</v>
      </c>
      <c r="BI93" s="1">
        <f t="shared" si="225"/>
        <v>50</v>
      </c>
      <c r="BJ93" s="1">
        <f t="shared" si="226"/>
        <v>42</v>
      </c>
      <c r="BK93" s="1">
        <f t="shared" si="227"/>
        <v>56</v>
      </c>
      <c r="BL93" s="1">
        <f t="shared" si="228"/>
        <v>71</v>
      </c>
      <c r="BN93" s="1">
        <f t="shared" si="151"/>
        <v>22</v>
      </c>
      <c r="BO93" s="1">
        <f t="shared" si="152"/>
        <v>22</v>
      </c>
      <c r="BP93" s="1">
        <f t="shared" si="153"/>
        <v>19</v>
      </c>
      <c r="BQ93" s="1">
        <f t="shared" si="154"/>
        <v>22</v>
      </c>
      <c r="BR93" s="1">
        <f t="shared" si="155"/>
        <v>22</v>
      </c>
    </row>
    <row r="94" spans="1:70">
      <c r="A94" s="1">
        <v>1978</v>
      </c>
      <c r="B94" s="1">
        <v>11</v>
      </c>
      <c r="C94" s="4">
        <v>2.5886999999999998</v>
      </c>
      <c r="D94" s="4">
        <v>2.1469999999999998</v>
      </c>
      <c r="E94" s="2">
        <f t="shared" si="167"/>
        <v>3725.261578748205</v>
      </c>
      <c r="F94" s="2">
        <f t="shared" si="168"/>
        <v>1232.8152010538861</v>
      </c>
      <c r="G94" s="5">
        <f t="shared" si="169"/>
        <v>3.0217518210057945</v>
      </c>
      <c r="H94" s="4">
        <f t="shared" si="170"/>
        <v>3.0204590577253154</v>
      </c>
      <c r="I94" s="4">
        <f t="shared" si="171"/>
        <v>2.8148927951388867</v>
      </c>
      <c r="J94" s="4">
        <f t="shared" si="172"/>
        <v>0.20556626258642874</v>
      </c>
      <c r="K94" s="2" t="str">
        <f t="shared" si="181"/>
        <v>GSCI</v>
      </c>
      <c r="L94" s="11">
        <f t="shared" si="182"/>
        <v>4945.0522873296368</v>
      </c>
      <c r="M94" s="2">
        <f t="shared" si="173"/>
        <v>2551.9181180883675</v>
      </c>
      <c r="N94" s="2">
        <f t="shared" si="174"/>
        <v>1429.7286756324881</v>
      </c>
      <c r="O94" s="2">
        <f t="shared" si="175"/>
        <v>1122.1894424558793</v>
      </c>
      <c r="P94" s="2">
        <f t="shared" si="183"/>
        <v>3725.261578748205</v>
      </c>
      <c r="Q94" s="2">
        <f t="shared" si="184"/>
        <v>1232.8152010538861</v>
      </c>
      <c r="U94" s="5">
        <f t="shared" si="176"/>
        <v>2.5886999999999998</v>
      </c>
      <c r="V94" s="5">
        <f t="shared" si="177"/>
        <v>2.1469999999999998</v>
      </c>
      <c r="X94" s="6">
        <v>28795</v>
      </c>
      <c r="Y94" s="2" t="str">
        <f t="shared" si="185"/>
        <v>DBC</v>
      </c>
      <c r="Z94" s="11">
        <f t="shared" si="189"/>
        <v>4945.0522873296368</v>
      </c>
      <c r="AA94" s="16">
        <f t="shared" si="95"/>
        <v>2551.9181180883675</v>
      </c>
      <c r="AB94" s="16">
        <f t="shared" si="96"/>
        <v>1429.7286756324881</v>
      </c>
      <c r="AC94" s="16">
        <f t="shared" si="97"/>
        <v>1122.1894424558793</v>
      </c>
      <c r="AD94" s="2">
        <f t="shared" si="162"/>
        <v>3725.261578748205</v>
      </c>
      <c r="AE94" s="2">
        <f t="shared" si="163"/>
        <v>1232.8152010538861</v>
      </c>
      <c r="AF94" s="12" t="str">
        <f t="shared" si="219"/>
        <v/>
      </c>
      <c r="AG94" s="13" t="str">
        <f t="shared" si="214"/>
        <v/>
      </c>
      <c r="AH94" s="13" t="str">
        <f t="shared" ref="AH94:AI94" si="244">IF($B94=12,((AD94/AD82)-1)*100,"")</f>
        <v/>
      </c>
      <c r="AI94" s="13" t="str">
        <f t="shared" si="244"/>
        <v/>
      </c>
      <c r="AK94" s="12"/>
      <c r="AS94" s="7">
        <f t="shared" si="216"/>
        <v>32.466373381510593</v>
      </c>
      <c r="AT94" s="7">
        <f t="shared" ref="AT94:AU94" si="245">((AD94/AD82)-1)*100</f>
        <v>39.981800946601929</v>
      </c>
      <c r="AU94" s="7">
        <f t="shared" si="245"/>
        <v>5.3023023610437869</v>
      </c>
      <c r="AV94" s="7">
        <f t="shared" si="222"/>
        <v>27.164071020466807</v>
      </c>
      <c r="AW94" s="7"/>
      <c r="AX94" s="7">
        <f t="shared" si="146"/>
        <v>130.82168674215518</v>
      </c>
      <c r="AY94" s="7">
        <f t="shared" ref="AY94:AZ94" si="246">((AD94/AD33)-1)*100</f>
        <v>73.885150489832554</v>
      </c>
      <c r="AZ94" s="7">
        <f t="shared" si="246"/>
        <v>10.079762558680617</v>
      </c>
      <c r="BA94" s="7">
        <f t="shared" si="147"/>
        <v>120.74192418347457</v>
      </c>
      <c r="BB94" s="7"/>
      <c r="BH94" s="1">
        <f t="shared" si="224"/>
        <v>64</v>
      </c>
      <c r="BI94" s="1">
        <f t="shared" si="225"/>
        <v>51</v>
      </c>
      <c r="BJ94" s="1">
        <f t="shared" si="226"/>
        <v>43</v>
      </c>
      <c r="BK94" s="1">
        <f t="shared" si="227"/>
        <v>57</v>
      </c>
      <c r="BL94" s="1">
        <f t="shared" si="228"/>
        <v>72</v>
      </c>
      <c r="BN94" s="1">
        <f t="shared" si="151"/>
        <v>23</v>
      </c>
      <c r="BO94" s="1">
        <f t="shared" si="152"/>
        <v>23</v>
      </c>
      <c r="BP94" s="1">
        <f t="shared" si="153"/>
        <v>20</v>
      </c>
      <c r="BQ94" s="1">
        <f t="shared" si="154"/>
        <v>23</v>
      </c>
      <c r="BR94" s="1">
        <f t="shared" si="155"/>
        <v>23</v>
      </c>
    </row>
    <row r="95" spans="1:70">
      <c r="A95" s="1">
        <v>1978</v>
      </c>
      <c r="B95" s="1">
        <v>12</v>
      </c>
      <c r="C95" s="4">
        <v>-1.1692</v>
      </c>
      <c r="D95" s="4">
        <v>1.964</v>
      </c>
      <c r="E95" s="2">
        <f t="shared" si="167"/>
        <v>3681.705820369481</v>
      </c>
      <c r="F95" s="2">
        <f t="shared" si="168"/>
        <v>1257.0276916025846</v>
      </c>
      <c r="G95" s="5">
        <f t="shared" si="169"/>
        <v>2.9288979431118771</v>
      </c>
      <c r="H95" s="4">
        <f t="shared" si="170"/>
        <v>2.9332579961887073</v>
      </c>
      <c r="I95" s="4">
        <f t="shared" si="171"/>
        <v>2.8448941498686211</v>
      </c>
      <c r="J95" s="4">
        <f t="shared" si="172"/>
        <v>8.8363846320086203E-2</v>
      </c>
      <c r="K95" s="2" t="str">
        <f t="shared" si="181"/>
        <v>GSCI</v>
      </c>
      <c r="L95" s="11">
        <f t="shared" si="182"/>
        <v>4887.2347359861787</v>
      </c>
      <c r="M95" s="2">
        <f t="shared" si="173"/>
        <v>2557.2415310627057</v>
      </c>
      <c r="N95" s="2">
        <f t="shared" si="174"/>
        <v>1413.0122879569931</v>
      </c>
      <c r="O95" s="2">
        <f t="shared" si="175"/>
        <v>1144.2292431057128</v>
      </c>
      <c r="P95" s="2">
        <f t="shared" si="183"/>
        <v>3681.705820369481</v>
      </c>
      <c r="Q95" s="2">
        <f t="shared" si="184"/>
        <v>1257.0276916025846</v>
      </c>
      <c r="U95" s="5">
        <f t="shared" si="176"/>
        <v>-1.1692</v>
      </c>
      <c r="V95" s="5">
        <f t="shared" si="177"/>
        <v>1.964</v>
      </c>
      <c r="X95" s="6">
        <v>28825</v>
      </c>
      <c r="Y95" s="2" t="str">
        <f t="shared" si="185"/>
        <v>DBC</v>
      </c>
      <c r="Z95" s="11">
        <f t="shared" si="189"/>
        <v>4887.2347359861787</v>
      </c>
      <c r="AA95" s="16">
        <f t="shared" si="95"/>
        <v>2557.2415310627057</v>
      </c>
      <c r="AB95" s="16">
        <f t="shared" si="96"/>
        <v>1413.0122879569931</v>
      </c>
      <c r="AC95" s="16">
        <f t="shared" si="97"/>
        <v>1144.2292431057128</v>
      </c>
      <c r="AD95" s="2">
        <f t="shared" si="162"/>
        <v>3681.705820369481</v>
      </c>
      <c r="AE95" s="2">
        <f t="shared" si="163"/>
        <v>1257.0276916025846</v>
      </c>
      <c r="AF95" s="12">
        <f t="shared" si="219"/>
        <v>1978</v>
      </c>
      <c r="AG95" s="13">
        <f t="shared" si="214"/>
        <v>24.540599678020602</v>
      </c>
      <c r="AH95" s="13">
        <f t="shared" ref="AH95:AI95" si="247">IF($B95=12,((AD95/AD83)-1)*100,"")</f>
        <v>31.606361591027298</v>
      </c>
      <c r="AI95" s="13">
        <f t="shared" si="247"/>
        <v>6.5722136988106028</v>
      </c>
      <c r="AK95" s="12"/>
      <c r="AS95" s="7">
        <f t="shared" si="216"/>
        <v>24.540599678020602</v>
      </c>
      <c r="AT95" s="7">
        <f t="shared" ref="AT95:AU95" si="248">((AD95/AD83)-1)*100</f>
        <v>31.606361591027298</v>
      </c>
      <c r="AU95" s="7">
        <f t="shared" si="248"/>
        <v>6.5722136988106028</v>
      </c>
      <c r="AV95" s="7">
        <f t="shared" si="222"/>
        <v>17.968385979209998</v>
      </c>
      <c r="AW95" s="7"/>
      <c r="AX95" s="7">
        <f t="shared" si="146"/>
        <v>116.77455485932535</v>
      </c>
      <c r="AY95" s="7">
        <f t="shared" ref="AY95:AZ95" si="249">((AD95/AD34)-1)*100</f>
        <v>63.303009461962255</v>
      </c>
      <c r="AZ95" s="7">
        <f t="shared" si="249"/>
        <v>26.242814702757112</v>
      </c>
      <c r="BA95" s="7">
        <f t="shared" si="147"/>
        <v>90.531740156568233</v>
      </c>
      <c r="BB95" s="7"/>
      <c r="BH95" s="1">
        <f t="shared" si="224"/>
        <v>65</v>
      </c>
      <c r="BI95" s="1">
        <f t="shared" si="225"/>
        <v>52</v>
      </c>
      <c r="BJ95" s="1">
        <f t="shared" si="226"/>
        <v>44</v>
      </c>
      <c r="BK95" s="1">
        <f t="shared" si="227"/>
        <v>58</v>
      </c>
      <c r="BL95" s="1">
        <f t="shared" si="228"/>
        <v>73</v>
      </c>
      <c r="BN95" s="1">
        <f t="shared" si="151"/>
        <v>24</v>
      </c>
      <c r="BO95" s="1">
        <f t="shared" si="152"/>
        <v>24</v>
      </c>
      <c r="BP95" s="1">
        <f t="shared" si="153"/>
        <v>21</v>
      </c>
      <c r="BQ95" s="1">
        <f t="shared" si="154"/>
        <v>24</v>
      </c>
      <c r="BR95" s="1">
        <f t="shared" si="155"/>
        <v>24</v>
      </c>
    </row>
    <row r="96" spans="1:70">
      <c r="A96" s="1">
        <v>1979</v>
      </c>
      <c r="B96" s="1">
        <v>1</v>
      </c>
      <c r="C96" s="4">
        <v>7.2133000000000003</v>
      </c>
      <c r="D96" s="4">
        <v>4.4320000000000004</v>
      </c>
      <c r="E96" s="2">
        <f t="shared" si="167"/>
        <v>3947.2783063101929</v>
      </c>
      <c r="F96" s="2">
        <f t="shared" si="168"/>
        <v>1312.739158894411</v>
      </c>
      <c r="G96" s="5">
        <f t="shared" si="169"/>
        <v>3.0069022315404919</v>
      </c>
      <c r="H96" s="4">
        <f t="shared" si="170"/>
        <v>3.0033953631904069</v>
      </c>
      <c r="I96" s="4">
        <f t="shared" si="171"/>
        <v>2.887527855571745</v>
      </c>
      <c r="J96" s="4">
        <f t="shared" si="172"/>
        <v>0.11586750761866194</v>
      </c>
      <c r="K96" s="2" t="str">
        <f t="shared" si="181"/>
        <v>GSCI</v>
      </c>
      <c r="L96" s="11">
        <f t="shared" si="182"/>
        <v>5239.7656391970695</v>
      </c>
      <c r="M96" s="2">
        <f t="shared" si="173"/>
        <v>2706.1407550711283</v>
      </c>
      <c r="N96" s="2">
        <f t="shared" si="174"/>
        <v>1370.851517211426</v>
      </c>
      <c r="O96" s="2">
        <f t="shared" si="175"/>
        <v>1335.2892378597023</v>
      </c>
      <c r="P96" s="2">
        <f t="shared" si="183"/>
        <v>3947.2783063101929</v>
      </c>
      <c r="Q96" s="2">
        <f t="shared" si="184"/>
        <v>1312.739158894411</v>
      </c>
      <c r="U96" s="5">
        <f t="shared" si="176"/>
        <v>7.2133000000000003</v>
      </c>
      <c r="V96" s="5">
        <f t="shared" si="177"/>
        <v>4.4320000000000004</v>
      </c>
      <c r="X96" s="6">
        <v>28856</v>
      </c>
      <c r="Y96" s="2" t="str">
        <f t="shared" si="185"/>
        <v>DBC</v>
      </c>
      <c r="Z96" s="11">
        <f t="shared" si="189"/>
        <v>5239.7656391970695</v>
      </c>
      <c r="AA96" s="16">
        <f t="shared" si="95"/>
        <v>2706.1407550711283</v>
      </c>
      <c r="AB96" s="16">
        <f t="shared" si="96"/>
        <v>1370.851517211426</v>
      </c>
      <c r="AC96" s="16">
        <f t="shared" si="97"/>
        <v>1335.2892378597023</v>
      </c>
      <c r="AD96" s="2">
        <f t="shared" si="162"/>
        <v>3947.2783063101929</v>
      </c>
      <c r="AE96" s="2">
        <f t="shared" si="163"/>
        <v>1312.739158894411</v>
      </c>
      <c r="AF96" s="12" t="str">
        <f t="shared" si="219"/>
        <v/>
      </c>
      <c r="AG96" s="13" t="str">
        <f t="shared" si="214"/>
        <v/>
      </c>
      <c r="AH96" s="13" t="str">
        <f t="shared" ref="AH96:AI96" si="250">IF($B96=12,((AD96/AD84)-1)*100,"")</f>
        <v/>
      </c>
      <c r="AI96" s="13" t="str">
        <f t="shared" si="250"/>
        <v/>
      </c>
      <c r="AK96" s="12"/>
      <c r="AS96" s="7">
        <f t="shared" si="216"/>
        <v>29.353472106923807</v>
      </c>
      <c r="AT96" s="7">
        <f t="shared" ref="AT96:AU96" si="251">((AD96/AD84)-1)*100</f>
        <v>36.692290443203099</v>
      </c>
      <c r="AU96" s="7">
        <f t="shared" si="251"/>
        <v>18.074130014048386</v>
      </c>
      <c r="AV96" s="7">
        <f t="shared" si="222"/>
        <v>11.279342092875421</v>
      </c>
      <c r="AW96" s="7"/>
      <c r="AX96" s="7">
        <f t="shared" si="146"/>
        <v>110.27222235038776</v>
      </c>
      <c r="AY96" s="7">
        <f t="shared" ref="AY96:AZ96" si="252">((AD96/AD35)-1)*100</f>
        <v>58.404600292486904</v>
      </c>
      <c r="AZ96" s="7">
        <f t="shared" si="252"/>
        <v>29.265005579332271</v>
      </c>
      <c r="BA96" s="7">
        <f t="shared" si="147"/>
        <v>81.007216771055496</v>
      </c>
      <c r="BB96" s="7"/>
      <c r="BH96" s="1">
        <f t="shared" si="224"/>
        <v>66</v>
      </c>
      <c r="BI96" s="1">
        <f t="shared" si="225"/>
        <v>53</v>
      </c>
      <c r="BJ96" s="1">
        <f t="shared" si="226"/>
        <v>45</v>
      </c>
      <c r="BK96" s="1">
        <f t="shared" si="227"/>
        <v>59</v>
      </c>
      <c r="BL96" s="1">
        <f t="shared" si="228"/>
        <v>74</v>
      </c>
      <c r="BN96" s="1">
        <f t="shared" si="151"/>
        <v>25</v>
      </c>
      <c r="BO96" s="1">
        <f t="shared" si="152"/>
        <v>25</v>
      </c>
      <c r="BP96" s="1">
        <f t="shared" si="153"/>
        <v>22</v>
      </c>
      <c r="BQ96" s="1">
        <f t="shared" si="154"/>
        <v>25</v>
      </c>
      <c r="BR96" s="1">
        <f t="shared" si="155"/>
        <v>25</v>
      </c>
    </row>
    <row r="97" spans="1:70">
      <c r="A97" s="1">
        <v>1979</v>
      </c>
      <c r="B97" s="1">
        <v>2</v>
      </c>
      <c r="C97" s="4">
        <v>5.8536000000000001</v>
      </c>
      <c r="D97" s="4">
        <v>-3.2120000000000002</v>
      </c>
      <c r="E97" s="2">
        <f t="shared" si="167"/>
        <v>4178.3361892483663</v>
      </c>
      <c r="F97" s="2">
        <f t="shared" si="168"/>
        <v>1270.5739771107226</v>
      </c>
      <c r="G97" s="5">
        <f t="shared" si="169"/>
        <v>3.2885422372256334</v>
      </c>
      <c r="H97" s="4">
        <f t="shared" si="170"/>
        <v>3.2749638146525273</v>
      </c>
      <c r="I97" s="4">
        <f t="shared" si="171"/>
        <v>2.9930579560069788</v>
      </c>
      <c r="J97" s="4">
        <f t="shared" si="172"/>
        <v>0.28190585864554851</v>
      </c>
      <c r="K97" s="2" t="str">
        <f t="shared" si="181"/>
        <v>GSCI</v>
      </c>
      <c r="L97" s="11">
        <f t="shared" si="182"/>
        <v>5546.480560653109</v>
      </c>
      <c r="M97" s="2">
        <f t="shared" si="173"/>
        <v>2743.4954291625627</v>
      </c>
      <c r="N97" s="2">
        <f t="shared" si="174"/>
        <v>1451.0956816229138</v>
      </c>
      <c r="O97" s="2">
        <f t="shared" si="175"/>
        <v>1292.3997475396486</v>
      </c>
      <c r="P97" s="2">
        <f t="shared" si="183"/>
        <v>4178.3361892483663</v>
      </c>
      <c r="Q97" s="2">
        <f t="shared" si="184"/>
        <v>1270.5739771107226</v>
      </c>
      <c r="U97" s="5">
        <f t="shared" si="176"/>
        <v>5.8536000000000001</v>
      </c>
      <c r="V97" s="5">
        <f t="shared" si="177"/>
        <v>-3.2120000000000002</v>
      </c>
      <c r="X97" s="6">
        <v>28887</v>
      </c>
      <c r="Y97" s="2" t="str">
        <f t="shared" si="185"/>
        <v>DBC</v>
      </c>
      <c r="Z97" s="11">
        <f t="shared" si="189"/>
        <v>5546.480560653109</v>
      </c>
      <c r="AA97" s="16">
        <f t="shared" si="95"/>
        <v>2743.4954291625627</v>
      </c>
      <c r="AB97" s="16">
        <f t="shared" si="96"/>
        <v>1451.0956816229138</v>
      </c>
      <c r="AC97" s="16">
        <f t="shared" si="97"/>
        <v>1292.3997475396486</v>
      </c>
      <c r="AD97" s="2">
        <f t="shared" si="162"/>
        <v>4178.3361892483663</v>
      </c>
      <c r="AE97" s="2">
        <f t="shared" si="163"/>
        <v>1270.5739771107226</v>
      </c>
      <c r="AF97" s="12" t="str">
        <f t="shared" si="219"/>
        <v/>
      </c>
      <c r="AG97" s="13" t="str">
        <f t="shared" si="214"/>
        <v/>
      </c>
      <c r="AH97" s="13" t="str">
        <f t="shared" ref="AH97:AI97" si="253">IF($B97=12,((AD97/AD85)-1)*100,"")</f>
        <v/>
      </c>
      <c r="AI97" s="13" t="str">
        <f t="shared" si="253"/>
        <v/>
      </c>
      <c r="AK97" s="12"/>
      <c r="AS97" s="7">
        <f t="shared" si="216"/>
        <v>34.801641883935176</v>
      </c>
      <c r="AT97" s="7">
        <f t="shared" ref="AT97:AU97" si="254">((AD97/AD85)-1)*100</f>
        <v>42.449559988527177</v>
      </c>
      <c r="AU97" s="7">
        <f t="shared" si="254"/>
        <v>16.647194053400092</v>
      </c>
      <c r="AV97" s="7">
        <f t="shared" si="222"/>
        <v>18.154447830535084</v>
      </c>
      <c r="AW97" s="7"/>
      <c r="AX97" s="7">
        <f t="shared" si="146"/>
        <v>100.23724425742526</v>
      </c>
      <c r="AY97" s="7">
        <f t="shared" ref="AY97:AZ97" si="255">((AD97/AD36)-1)*100</f>
        <v>50.8449394110283</v>
      </c>
      <c r="AZ97" s="7">
        <f t="shared" si="255"/>
        <v>26.017313844270618</v>
      </c>
      <c r="BA97" s="7">
        <f t="shared" si="147"/>
        <v>74.219930413154643</v>
      </c>
      <c r="BB97" s="7"/>
      <c r="BH97" s="1">
        <f t="shared" si="224"/>
        <v>67</v>
      </c>
      <c r="BI97" s="1">
        <f t="shared" si="225"/>
        <v>54</v>
      </c>
      <c r="BJ97" s="1">
        <f t="shared" si="226"/>
        <v>46</v>
      </c>
      <c r="BK97" s="1">
        <f t="shared" si="227"/>
        <v>60</v>
      </c>
      <c r="BL97" s="1">
        <f t="shared" si="228"/>
        <v>75</v>
      </c>
      <c r="BN97" s="1">
        <f t="shared" si="151"/>
        <v>26</v>
      </c>
      <c r="BO97" s="1">
        <f t="shared" si="152"/>
        <v>26</v>
      </c>
      <c r="BP97" s="1">
        <f t="shared" si="153"/>
        <v>23</v>
      </c>
      <c r="BQ97" s="1">
        <f t="shared" si="154"/>
        <v>26</v>
      </c>
      <c r="BR97" s="1">
        <f t="shared" si="155"/>
        <v>26</v>
      </c>
    </row>
    <row r="98" spans="1:70">
      <c r="A98" s="1">
        <v>1979</v>
      </c>
      <c r="B98" s="1">
        <v>3</v>
      </c>
      <c r="C98" s="4">
        <v>-1.7757000000000001</v>
      </c>
      <c r="D98" s="4">
        <v>5.9619999999999997</v>
      </c>
      <c r="E98" s="2">
        <f t="shared" si="167"/>
        <v>4104.1414735358831</v>
      </c>
      <c r="F98" s="2">
        <f t="shared" si="168"/>
        <v>1346.3255976260639</v>
      </c>
      <c r="G98" s="5">
        <f t="shared" si="169"/>
        <v>3.0484018730480904</v>
      </c>
      <c r="H98" s="4">
        <f t="shared" si="170"/>
        <v>3.059190536934016</v>
      </c>
      <c r="I98" s="4">
        <f t="shared" si="171"/>
        <v>3.0076221447020082</v>
      </c>
      <c r="J98" s="4">
        <f t="shared" si="172"/>
        <v>5.156839223200782E-2</v>
      </c>
      <c r="K98" s="2" t="str">
        <f t="shared" si="181"/>
        <v>GSCI</v>
      </c>
      <c r="L98" s="11">
        <f t="shared" si="182"/>
        <v>5447.9917053375921</v>
      </c>
      <c r="M98" s="2">
        <f t="shared" si="173"/>
        <v>2794.7811960922982</v>
      </c>
      <c r="N98" s="2">
        <f t="shared" si="174"/>
        <v>1425.3285756043358</v>
      </c>
      <c r="O98" s="2">
        <f t="shared" si="175"/>
        <v>1369.4526204879626</v>
      </c>
      <c r="P98" s="2">
        <f t="shared" si="183"/>
        <v>4104.1414735358831</v>
      </c>
      <c r="Q98" s="2">
        <f t="shared" si="184"/>
        <v>1346.3255976260639</v>
      </c>
      <c r="U98" s="5">
        <f t="shared" si="176"/>
        <v>-1.7757000000000001</v>
      </c>
      <c r="V98" s="5">
        <f t="shared" si="177"/>
        <v>5.9619999999999997</v>
      </c>
      <c r="X98" s="6">
        <v>28915</v>
      </c>
      <c r="Y98" s="2" t="str">
        <f t="shared" si="185"/>
        <v>DBC</v>
      </c>
      <c r="Z98" s="11">
        <f t="shared" si="189"/>
        <v>5447.9917053375921</v>
      </c>
      <c r="AA98" s="16">
        <f t="shared" si="95"/>
        <v>2794.7811960922982</v>
      </c>
      <c r="AB98" s="16">
        <f t="shared" si="96"/>
        <v>1425.3285756043358</v>
      </c>
      <c r="AC98" s="16">
        <f t="shared" si="97"/>
        <v>1369.4526204879626</v>
      </c>
      <c r="AD98" s="2">
        <f t="shared" si="162"/>
        <v>4104.1414735358831</v>
      </c>
      <c r="AE98" s="2">
        <f t="shared" si="163"/>
        <v>1346.3255976260639</v>
      </c>
      <c r="AF98" s="12" t="str">
        <f t="shared" si="219"/>
        <v/>
      </c>
      <c r="AG98" s="13" t="str">
        <f t="shared" si="214"/>
        <v/>
      </c>
      <c r="AH98" s="13" t="str">
        <f t="shared" ref="AH98:AI98" si="256">IF($B98=12,((AD98/AD86)-1)*100,"")</f>
        <v/>
      </c>
      <c r="AI98" s="13" t="str">
        <f t="shared" si="256"/>
        <v/>
      </c>
      <c r="AK98" s="12"/>
      <c r="AS98" s="7">
        <f t="shared" si="216"/>
        <v>20.017701662473385</v>
      </c>
      <c r="AT98" s="7">
        <f t="shared" ref="AT98:AU98" si="257">((AD98/AD86)-1)*100</f>
        <v>26.826858736437309</v>
      </c>
      <c r="AU98" s="7">
        <f t="shared" si="257"/>
        <v>20.070428461802226</v>
      </c>
      <c r="AV98" s="7">
        <f t="shared" si="222"/>
        <v>-5.2726799328841167E-2</v>
      </c>
      <c r="AW98" s="7"/>
      <c r="AX98" s="7">
        <f t="shared" si="146"/>
        <v>97.731785021394785</v>
      </c>
      <c r="AY98" s="7">
        <f t="shared" ref="AY98:AZ98" si="258">((AD98/AD37)-1)*100</f>
        <v>48.957499099624791</v>
      </c>
      <c r="AZ98" s="7">
        <f t="shared" si="258"/>
        <v>33.627345921459082</v>
      </c>
      <c r="BA98" s="7">
        <f t="shared" si="147"/>
        <v>64.104439099935703</v>
      </c>
      <c r="BB98" s="7"/>
      <c r="BH98" s="1">
        <f t="shared" si="224"/>
        <v>68</v>
      </c>
      <c r="BI98" s="1">
        <f t="shared" si="225"/>
        <v>55</v>
      </c>
      <c r="BJ98" s="1">
        <f t="shared" si="226"/>
        <v>47</v>
      </c>
      <c r="BK98" s="1">
        <f t="shared" si="227"/>
        <v>60</v>
      </c>
      <c r="BL98" s="1">
        <f t="shared" si="228"/>
        <v>76</v>
      </c>
      <c r="BN98" s="1">
        <f t="shared" si="151"/>
        <v>27</v>
      </c>
      <c r="BO98" s="1">
        <f t="shared" si="152"/>
        <v>27</v>
      </c>
      <c r="BP98" s="1">
        <f t="shared" si="153"/>
        <v>24</v>
      </c>
      <c r="BQ98" s="1">
        <f t="shared" si="154"/>
        <v>27</v>
      </c>
      <c r="BR98" s="1">
        <f t="shared" si="155"/>
        <v>27</v>
      </c>
    </row>
    <row r="99" spans="1:70">
      <c r="A99" s="1">
        <v>1979</v>
      </c>
      <c r="B99" s="1">
        <v>4</v>
      </c>
      <c r="C99" s="4">
        <v>5.9829999999999997</v>
      </c>
      <c r="D99" s="4">
        <v>0.63</v>
      </c>
      <c r="E99" s="2">
        <f t="shared" si="167"/>
        <v>4349.6922578975355</v>
      </c>
      <c r="F99" s="2">
        <f t="shared" si="168"/>
        <v>1354.8074488911082</v>
      </c>
      <c r="G99" s="5">
        <f t="shared" si="169"/>
        <v>3.2105612214176271</v>
      </c>
      <c r="H99" s="4">
        <f t="shared" si="170"/>
        <v>3.2033530935850743</v>
      </c>
      <c r="I99" s="4">
        <f t="shared" si="171"/>
        <v>3.0610271648903291</v>
      </c>
      <c r="J99" s="4">
        <f t="shared" si="172"/>
        <v>0.14232592869474514</v>
      </c>
      <c r="K99" s="2" t="str">
        <f t="shared" si="181"/>
        <v>GSCI</v>
      </c>
      <c r="L99" s="11">
        <f t="shared" si="182"/>
        <v>5773.9450490679401</v>
      </c>
      <c r="M99" s="2">
        <f t="shared" si="173"/>
        <v>2888.6861562797803</v>
      </c>
      <c r="N99" s="2">
        <f t="shared" si="174"/>
        <v>1510.6059842827433</v>
      </c>
      <c r="O99" s="2">
        <f t="shared" si="175"/>
        <v>1378.0801719970368</v>
      </c>
      <c r="P99" s="2">
        <f t="shared" si="183"/>
        <v>4349.6922578975355</v>
      </c>
      <c r="Q99" s="2">
        <f t="shared" si="184"/>
        <v>1354.8074488911082</v>
      </c>
      <c r="U99" s="5">
        <f t="shared" si="176"/>
        <v>5.9829999999999997</v>
      </c>
      <c r="V99" s="5">
        <f t="shared" si="177"/>
        <v>0.63</v>
      </c>
      <c r="X99" s="6">
        <v>28946</v>
      </c>
      <c r="Y99" s="2" t="str">
        <f t="shared" si="185"/>
        <v>DBC</v>
      </c>
      <c r="Z99" s="11">
        <f t="shared" si="189"/>
        <v>5773.9450490679401</v>
      </c>
      <c r="AA99" s="16">
        <f t="shared" si="95"/>
        <v>2888.6861562797803</v>
      </c>
      <c r="AB99" s="16">
        <f t="shared" si="96"/>
        <v>1510.6059842827433</v>
      </c>
      <c r="AC99" s="16">
        <f t="shared" si="97"/>
        <v>1378.0801719970368</v>
      </c>
      <c r="AD99" s="2">
        <f t="shared" si="162"/>
        <v>4349.6922578975355</v>
      </c>
      <c r="AE99" s="2">
        <f t="shared" si="163"/>
        <v>1354.8074488911082</v>
      </c>
      <c r="AF99" s="12" t="str">
        <f t="shared" si="219"/>
        <v/>
      </c>
      <c r="AG99" s="13" t="str">
        <f t="shared" si="214"/>
        <v/>
      </c>
      <c r="AH99" s="13" t="str">
        <f t="shared" ref="AH99:AI99" si="259">IF($B99=12,((AD99/AD87)-1)*100,"")</f>
        <v/>
      </c>
      <c r="AI99" s="13" t="str">
        <f t="shared" si="259"/>
        <v/>
      </c>
      <c r="AK99" s="12"/>
      <c r="AS99" s="7">
        <f t="shared" si="216"/>
        <v>24.522740625127049</v>
      </c>
      <c r="AT99" s="7">
        <f t="shared" ref="AT99:AU99" si="260">((AD99/AD87)-1)*100</f>
        <v>31.587489311795803</v>
      </c>
      <c r="AU99" s="7">
        <f t="shared" si="260"/>
        <v>10.825939390511774</v>
      </c>
      <c r="AV99" s="7">
        <f t="shared" si="222"/>
        <v>13.696801234615275</v>
      </c>
      <c r="AW99" s="7"/>
      <c r="AX99" s="7">
        <f t="shared" si="146"/>
        <v>136.81658843211122</v>
      </c>
      <c r="AY99" s="7">
        <f t="shared" ref="AY99:AZ99" si="261">((AD99/AD38)-1)*100</f>
        <v>78.401296252575506</v>
      </c>
      <c r="AZ99" s="7">
        <f t="shared" si="261"/>
        <v>37.265292202938127</v>
      </c>
      <c r="BA99" s="7">
        <f t="shared" si="147"/>
        <v>99.55129622917309</v>
      </c>
      <c r="BB99" s="7"/>
      <c r="BH99" s="1">
        <f t="shared" si="224"/>
        <v>69</v>
      </c>
      <c r="BI99" s="1">
        <f t="shared" si="225"/>
        <v>56</v>
      </c>
      <c r="BJ99" s="1">
        <f t="shared" si="226"/>
        <v>48</v>
      </c>
      <c r="BK99" s="1">
        <f t="shared" si="227"/>
        <v>61</v>
      </c>
      <c r="BL99" s="1">
        <f t="shared" si="228"/>
        <v>77</v>
      </c>
      <c r="BN99" s="1">
        <f t="shared" si="151"/>
        <v>28</v>
      </c>
      <c r="BO99" s="1">
        <f t="shared" si="152"/>
        <v>28</v>
      </c>
      <c r="BP99" s="1">
        <f t="shared" si="153"/>
        <v>25</v>
      </c>
      <c r="BQ99" s="1">
        <f t="shared" si="154"/>
        <v>28</v>
      </c>
      <c r="BR99" s="1">
        <f t="shared" si="155"/>
        <v>28</v>
      </c>
    </row>
    <row r="100" spans="1:70">
      <c r="A100" s="1">
        <v>1979</v>
      </c>
      <c r="B100" s="1">
        <v>5</v>
      </c>
      <c r="C100" s="4">
        <v>-4.7115</v>
      </c>
      <c r="D100" s="4">
        <v>-2.1720000000000002</v>
      </c>
      <c r="E100" s="2">
        <f t="shared" si="167"/>
        <v>4144.7565071666932</v>
      </c>
      <c r="F100" s="2">
        <f t="shared" si="168"/>
        <v>1325.3810311011932</v>
      </c>
      <c r="G100" s="5">
        <f t="shared" si="169"/>
        <v>3.1272188222906894</v>
      </c>
      <c r="H100" s="4">
        <f t="shared" si="170"/>
        <v>3.1308442637808982</v>
      </c>
      <c r="I100" s="4">
        <f t="shared" si="171"/>
        <v>3.0784460221009504</v>
      </c>
      <c r="J100" s="4">
        <f t="shared" si="172"/>
        <v>5.2398241679947777E-2</v>
      </c>
      <c r="K100" s="2" t="str">
        <f t="shared" si="181"/>
        <v>GSCI</v>
      </c>
      <c r="L100" s="11">
        <f t="shared" si="182"/>
        <v>5501.9056280811037</v>
      </c>
      <c r="M100" s="2">
        <f t="shared" si="173"/>
        <v>2787.582053994523</v>
      </c>
      <c r="N100" s="2">
        <f t="shared" si="174"/>
        <v>1439.4337833332618</v>
      </c>
      <c r="O100" s="2">
        <f t="shared" si="175"/>
        <v>1348.1482706612612</v>
      </c>
      <c r="P100" s="2">
        <f t="shared" si="183"/>
        <v>4144.7565071666932</v>
      </c>
      <c r="Q100" s="2">
        <f t="shared" si="184"/>
        <v>1325.3810311011932</v>
      </c>
      <c r="U100" s="5">
        <f t="shared" si="176"/>
        <v>-4.7115</v>
      </c>
      <c r="V100" s="5">
        <f t="shared" si="177"/>
        <v>-2.1720000000000002</v>
      </c>
      <c r="X100" s="6">
        <v>28976</v>
      </c>
      <c r="Y100" s="2" t="str">
        <f t="shared" si="185"/>
        <v>DBC</v>
      </c>
      <c r="Z100" s="11">
        <f t="shared" si="189"/>
        <v>5501.9056280811037</v>
      </c>
      <c r="AA100" s="16">
        <f t="shared" si="95"/>
        <v>2787.582053994523</v>
      </c>
      <c r="AB100" s="16">
        <f t="shared" si="96"/>
        <v>1439.4337833332618</v>
      </c>
      <c r="AC100" s="16">
        <f t="shared" si="97"/>
        <v>1348.1482706612612</v>
      </c>
      <c r="AD100" s="2">
        <f t="shared" si="162"/>
        <v>4144.7565071666932</v>
      </c>
      <c r="AE100" s="2">
        <f t="shared" si="163"/>
        <v>1325.3810311011932</v>
      </c>
      <c r="AF100" s="12" t="str">
        <f t="shared" si="219"/>
        <v/>
      </c>
      <c r="AG100" s="13" t="str">
        <f t="shared" si="214"/>
        <v/>
      </c>
      <c r="AH100" s="13" t="str">
        <f t="shared" ref="AH100:AI100" si="262">IF($B100=12,((AD100/AD88)-1)*100,"")</f>
        <v/>
      </c>
      <c r="AI100" s="13" t="str">
        <f t="shared" si="262"/>
        <v/>
      </c>
      <c r="AK100" s="12"/>
      <c r="AS100" s="7">
        <f t="shared" si="216"/>
        <v>10.248315184596834</v>
      </c>
      <c r="AT100" s="7">
        <f t="shared" ref="AT100:AU100" si="263">((AD100/AD88)-1)*100</f>
        <v>16.503209961227338</v>
      </c>
      <c r="AU100" s="7">
        <f t="shared" si="263"/>
        <v>7.4315044609536862</v>
      </c>
      <c r="AV100" s="7">
        <f t="shared" si="222"/>
        <v>2.8168107236431474</v>
      </c>
      <c r="AW100" s="7"/>
      <c r="AX100" s="7">
        <f t="shared" si="146"/>
        <v>123.18916358391267</v>
      </c>
      <c r="AY100" s="7">
        <f t="shared" ref="AY100:AZ100" si="264">((AD100/AD39)-1)*100</f>
        <v>68.135333578258411</v>
      </c>
      <c r="AZ100" s="7">
        <f t="shared" si="264"/>
        <v>39.27826952311986</v>
      </c>
      <c r="BA100" s="7">
        <f t="shared" si="147"/>
        <v>83.910894060792813</v>
      </c>
      <c r="BB100" s="7"/>
      <c r="BH100" s="1">
        <f t="shared" si="224"/>
        <v>70</v>
      </c>
      <c r="BI100" s="1">
        <f t="shared" si="225"/>
        <v>57</v>
      </c>
      <c r="BJ100" s="1">
        <f t="shared" si="226"/>
        <v>49</v>
      </c>
      <c r="BK100" s="1">
        <f t="shared" si="227"/>
        <v>62</v>
      </c>
      <c r="BL100" s="1">
        <f t="shared" si="228"/>
        <v>78</v>
      </c>
      <c r="BN100" s="1">
        <f t="shared" si="151"/>
        <v>29</v>
      </c>
      <c r="BO100" s="1">
        <f t="shared" si="152"/>
        <v>29</v>
      </c>
      <c r="BP100" s="1">
        <f t="shared" si="153"/>
        <v>26</v>
      </c>
      <c r="BQ100" s="1">
        <f t="shared" si="154"/>
        <v>29</v>
      </c>
      <c r="BR100" s="1">
        <f t="shared" si="155"/>
        <v>29</v>
      </c>
    </row>
    <row r="101" spans="1:70">
      <c r="A101" s="1">
        <v>1979</v>
      </c>
      <c r="B101" s="1">
        <v>6</v>
      </c>
      <c r="C101" s="4">
        <v>1.3383</v>
      </c>
      <c r="D101" s="4">
        <v>4.3499999999999996</v>
      </c>
      <c r="E101" s="2">
        <f t="shared" si="167"/>
        <v>4200.2257835021046</v>
      </c>
      <c r="F101" s="2">
        <f t="shared" si="168"/>
        <v>1383.0351059540953</v>
      </c>
      <c r="G101" s="5">
        <f t="shared" si="169"/>
        <v>3.0369625220789698</v>
      </c>
      <c r="H101" s="4">
        <f t="shared" si="170"/>
        <v>3.0414330812076331</v>
      </c>
      <c r="I101" s="4">
        <f t="shared" si="171"/>
        <v>3.0675293115688502</v>
      </c>
      <c r="J101" s="4">
        <f t="shared" si="172"/>
        <v>-2.609623036121711E-2</v>
      </c>
      <c r="K101" s="2" t="str">
        <f t="shared" si="181"/>
        <v>GSCI</v>
      </c>
      <c r="L101" s="11">
        <f t="shared" si="182"/>
        <v>5575.5376311017126</v>
      </c>
      <c r="M101" s="2">
        <f t="shared" si="173"/>
        <v>2865.4904460906369</v>
      </c>
      <c r="N101" s="2">
        <f t="shared" si="174"/>
        <v>1458.6977256556106</v>
      </c>
      <c r="O101" s="2">
        <f t="shared" si="175"/>
        <v>1406.7927204350262</v>
      </c>
      <c r="P101" s="2">
        <f t="shared" si="183"/>
        <v>4200.2257835021046</v>
      </c>
      <c r="Q101" s="2">
        <f t="shared" si="184"/>
        <v>1383.0351059540953</v>
      </c>
      <c r="U101" s="5">
        <f t="shared" si="176"/>
        <v>1.3383</v>
      </c>
      <c r="V101" s="5">
        <f t="shared" si="177"/>
        <v>4.3499999999999996</v>
      </c>
      <c r="X101" s="6">
        <v>29007</v>
      </c>
      <c r="Y101" s="2" t="str">
        <f t="shared" si="185"/>
        <v>DBC</v>
      </c>
      <c r="Z101" s="11">
        <f t="shared" si="189"/>
        <v>5575.5376311017126</v>
      </c>
      <c r="AA101" s="16">
        <f t="shared" si="95"/>
        <v>2865.4904460906369</v>
      </c>
      <c r="AB101" s="16">
        <f t="shared" si="96"/>
        <v>1458.6977256556106</v>
      </c>
      <c r="AC101" s="16">
        <f t="shared" si="97"/>
        <v>1406.7927204350262</v>
      </c>
      <c r="AD101" s="2">
        <f t="shared" si="162"/>
        <v>4200.2257835021046</v>
      </c>
      <c r="AE101" s="2">
        <f t="shared" si="163"/>
        <v>1383.0351059540953</v>
      </c>
      <c r="AF101" s="12" t="str">
        <f t="shared" si="219"/>
        <v/>
      </c>
      <c r="AG101" s="13" t="str">
        <f t="shared" si="214"/>
        <v/>
      </c>
      <c r="AH101" s="13" t="str">
        <f t="shared" ref="AH101:AI101" si="265">IF($B101=12,((AD101/AD89)-1)*100,"")</f>
        <v/>
      </c>
      <c r="AI101" s="13" t="str">
        <f t="shared" si="265"/>
        <v/>
      </c>
      <c r="AK101" s="12"/>
      <c r="AS101" s="7">
        <f t="shared" si="216"/>
        <v>23.231902867937482</v>
      </c>
      <c r="AT101" s="7">
        <f t="shared" ref="AT101:AU101" si="266">((AD101/AD89)-1)*100</f>
        <v>30.22341638242785</v>
      </c>
      <c r="AU101" s="7">
        <f t="shared" si="266"/>
        <v>13.670010955867484</v>
      </c>
      <c r="AV101" s="7">
        <f t="shared" si="222"/>
        <v>9.5618919120699974</v>
      </c>
      <c r="AW101" s="7"/>
      <c r="AX101" s="7">
        <f t="shared" si="146"/>
        <v>142.58686284473998</v>
      </c>
      <c r="AY101" s="7">
        <f t="shared" ref="AY101:AZ101" si="267">((AD101/AD40)-1)*100</f>
        <v>82.74822330596119</v>
      </c>
      <c r="AZ101" s="7">
        <f t="shared" si="267"/>
        <v>49.867210142781751</v>
      </c>
      <c r="BA101" s="7">
        <f t="shared" si="147"/>
        <v>92.719652701958239</v>
      </c>
      <c r="BB101" s="7"/>
      <c r="BH101" s="1">
        <f t="shared" si="224"/>
        <v>71</v>
      </c>
      <c r="BI101" s="1">
        <f t="shared" si="225"/>
        <v>58</v>
      </c>
      <c r="BJ101" s="1">
        <f t="shared" si="226"/>
        <v>50</v>
      </c>
      <c r="BK101" s="1">
        <f t="shared" si="227"/>
        <v>63</v>
      </c>
      <c r="BL101" s="1">
        <f t="shared" si="228"/>
        <v>79</v>
      </c>
      <c r="BN101" s="1">
        <f t="shared" si="151"/>
        <v>30</v>
      </c>
      <c r="BO101" s="1">
        <f t="shared" si="152"/>
        <v>30</v>
      </c>
      <c r="BP101" s="1">
        <f t="shared" si="153"/>
        <v>27</v>
      </c>
      <c r="BQ101" s="1">
        <f t="shared" si="154"/>
        <v>30</v>
      </c>
      <c r="BR101" s="1">
        <f t="shared" si="155"/>
        <v>30</v>
      </c>
    </row>
    <row r="102" spans="1:70">
      <c r="A102" s="1">
        <v>1979</v>
      </c>
      <c r="B102" s="1">
        <v>7</v>
      </c>
      <c r="C102" s="4">
        <v>-4.1736000000000004</v>
      </c>
      <c r="D102" s="4">
        <v>1.341</v>
      </c>
      <c r="E102" s="2">
        <f t="shared" si="167"/>
        <v>4024.9251602018608</v>
      </c>
      <c r="F102" s="2">
        <f t="shared" si="168"/>
        <v>1401.5816067249395</v>
      </c>
      <c r="G102" s="5">
        <f t="shared" si="169"/>
        <v>2.8717023260649515</v>
      </c>
      <c r="H102" s="4">
        <f t="shared" si="170"/>
        <v>2.8797847429765078</v>
      </c>
      <c r="I102" s="4">
        <f t="shared" si="171"/>
        <v>3.0159958943309824</v>
      </c>
      <c r="J102" s="4">
        <f t="shared" si="172"/>
        <v>-0.13621115135447459</v>
      </c>
      <c r="K102" s="2" t="str">
        <f t="shared" si="181"/>
        <v xml:space="preserve">      SPX</v>
      </c>
      <c r="L102" s="11">
        <f t="shared" si="182"/>
        <v>5650.3055907347862</v>
      </c>
      <c r="M102" s="2">
        <f t="shared" si="173"/>
        <v>2823.4753281937078</v>
      </c>
      <c r="N102" s="2">
        <f t="shared" si="174"/>
        <v>1397.8175173776481</v>
      </c>
      <c r="O102" s="2">
        <f t="shared" si="175"/>
        <v>1425.6578108160597</v>
      </c>
      <c r="P102" s="2">
        <f t="shared" si="183"/>
        <v>4024.9251602018608</v>
      </c>
      <c r="Q102" s="2">
        <f t="shared" si="184"/>
        <v>1401.5816067249395</v>
      </c>
      <c r="U102" s="5">
        <f t="shared" si="176"/>
        <v>-4.1736000000000004</v>
      </c>
      <c r="V102" s="5">
        <f t="shared" si="177"/>
        <v>1.341</v>
      </c>
      <c r="X102" s="6">
        <v>29037</v>
      </c>
      <c r="Y102" s="2" t="str">
        <f t="shared" si="185"/>
        <v xml:space="preserve">      SPY</v>
      </c>
      <c r="Z102" s="11">
        <f t="shared" si="189"/>
        <v>5650.3055907347862</v>
      </c>
      <c r="AA102" s="16">
        <f t="shared" si="95"/>
        <v>2823.4753281937078</v>
      </c>
      <c r="AB102" s="16">
        <f t="shared" si="96"/>
        <v>1397.8175173776481</v>
      </c>
      <c r="AC102" s="16">
        <f t="shared" si="97"/>
        <v>1425.6578108160597</v>
      </c>
      <c r="AD102" s="2">
        <f t="shared" si="162"/>
        <v>4024.9251602018608</v>
      </c>
      <c r="AE102" s="2">
        <f t="shared" si="163"/>
        <v>1401.5816067249395</v>
      </c>
      <c r="AF102" s="12" t="str">
        <f t="shared" si="219"/>
        <v/>
      </c>
      <c r="AG102" s="13" t="str">
        <f t="shared" si="214"/>
        <v/>
      </c>
      <c r="AH102" s="13" t="str">
        <f t="shared" ref="AH102:AI102" si="268">IF($B102=12,((AD102/AD90)-1)*100,"")</f>
        <v/>
      </c>
      <c r="AI102" s="13" t="str">
        <f t="shared" si="268"/>
        <v/>
      </c>
      <c r="AK102" s="12"/>
      <c r="AS102" s="7">
        <f t="shared" si="216"/>
        <v>21.571261106462124</v>
      </c>
      <c r="AT102" s="7">
        <f t="shared" ref="AT102:AU102" si="269">((AD102/AD90)-1)*100</f>
        <v>21.477777992656954</v>
      </c>
      <c r="AU102" s="7">
        <f t="shared" si="269"/>
        <v>8.8474320405038664</v>
      </c>
      <c r="AV102" s="7">
        <f t="shared" si="222"/>
        <v>12.723829065958258</v>
      </c>
      <c r="AW102" s="7"/>
      <c r="AX102" s="7">
        <f t="shared" si="146"/>
        <v>118.68671651891663</v>
      </c>
      <c r="AY102" s="7">
        <f t="shared" ref="AY102:AZ102" si="270">((AD102/AD41)-1)*100</f>
        <v>55.778772206983462</v>
      </c>
      <c r="AZ102" s="7">
        <f t="shared" si="270"/>
        <v>53.601567834441525</v>
      </c>
      <c r="BA102" s="7">
        <f t="shared" si="147"/>
        <v>65.085148684475101</v>
      </c>
      <c r="BB102" s="7"/>
      <c r="BH102" s="1">
        <f t="shared" si="224"/>
        <v>72</v>
      </c>
      <c r="BI102" s="1">
        <f t="shared" si="225"/>
        <v>59</v>
      </c>
      <c r="BJ102" s="1">
        <f t="shared" si="226"/>
        <v>51</v>
      </c>
      <c r="BK102" s="1">
        <f t="shared" si="227"/>
        <v>64</v>
      </c>
      <c r="BL102" s="1">
        <f t="shared" si="228"/>
        <v>80</v>
      </c>
      <c r="BN102" s="1">
        <f t="shared" si="151"/>
        <v>31</v>
      </c>
      <c r="BO102" s="1">
        <f t="shared" si="152"/>
        <v>31</v>
      </c>
      <c r="BP102" s="1">
        <f t="shared" si="153"/>
        <v>28</v>
      </c>
      <c r="BQ102" s="1">
        <f t="shared" si="154"/>
        <v>31</v>
      </c>
      <c r="BR102" s="1">
        <f t="shared" si="155"/>
        <v>31</v>
      </c>
    </row>
    <row r="103" spans="1:70">
      <c r="A103" s="1">
        <v>1979</v>
      </c>
      <c r="B103" s="1">
        <v>8</v>
      </c>
      <c r="C103" s="4">
        <v>11.516999999999999</v>
      </c>
      <c r="D103" s="4">
        <v>5.77</v>
      </c>
      <c r="E103" s="2">
        <f t="shared" si="167"/>
        <v>4488.4757909023092</v>
      </c>
      <c r="F103" s="2">
        <f t="shared" si="168"/>
        <v>1482.4528654329686</v>
      </c>
      <c r="G103" s="5">
        <f t="shared" si="169"/>
        <v>3.0277359203534573</v>
      </c>
      <c r="H103" s="4">
        <f t="shared" si="170"/>
        <v>3.0206906261926498</v>
      </c>
      <c r="I103" s="4">
        <f t="shared" si="171"/>
        <v>3.0190853748632129</v>
      </c>
      <c r="J103" s="4">
        <f t="shared" si="172"/>
        <v>1.6052513294368964E-3</v>
      </c>
      <c r="K103" s="2" t="str">
        <f t="shared" si="181"/>
        <v xml:space="preserve">      SPX</v>
      </c>
      <c r="L103" s="11">
        <f t="shared" si="182"/>
        <v>5976.3282233201835</v>
      </c>
      <c r="M103" s="2">
        <f t="shared" si="173"/>
        <v>3066.7224273541783</v>
      </c>
      <c r="N103" s="2">
        <f t="shared" si="174"/>
        <v>1558.8041608540318</v>
      </c>
      <c r="O103" s="2">
        <f t="shared" si="175"/>
        <v>1507.9182665001465</v>
      </c>
      <c r="P103" s="2">
        <f t="shared" si="183"/>
        <v>4488.4757909023092</v>
      </c>
      <c r="Q103" s="2">
        <f t="shared" si="184"/>
        <v>1482.4528654329686</v>
      </c>
      <c r="U103" s="5">
        <f t="shared" si="176"/>
        <v>11.516999999999999</v>
      </c>
      <c r="V103" s="5">
        <f t="shared" si="177"/>
        <v>5.77</v>
      </c>
      <c r="X103" s="6">
        <v>29068</v>
      </c>
      <c r="Y103" s="2" t="str">
        <f t="shared" si="185"/>
        <v xml:space="preserve">      SPY</v>
      </c>
      <c r="Z103" s="11">
        <f t="shared" si="189"/>
        <v>5976.3282233201835</v>
      </c>
      <c r="AA103" s="16">
        <f t="shared" si="95"/>
        <v>3066.7224273541783</v>
      </c>
      <c r="AB103" s="16">
        <f t="shared" si="96"/>
        <v>1558.8041608540318</v>
      </c>
      <c r="AC103" s="16">
        <f t="shared" si="97"/>
        <v>1507.9182665001465</v>
      </c>
      <c r="AD103" s="2">
        <f t="shared" si="162"/>
        <v>4488.4757909023092</v>
      </c>
      <c r="AE103" s="2">
        <f t="shared" si="163"/>
        <v>1482.4528654329686</v>
      </c>
      <c r="AF103" s="12" t="str">
        <f t="shared" si="219"/>
        <v/>
      </c>
      <c r="AG103" s="13" t="str">
        <f t="shared" si="214"/>
        <v/>
      </c>
      <c r="AH103" s="13" t="str">
        <f t="shared" ref="AH103:AI103" si="271">IF($B103=12,((AD103/AD91)-1)*100,"")</f>
        <v/>
      </c>
      <c r="AI103" s="13" t="str">
        <f t="shared" si="271"/>
        <v/>
      </c>
      <c r="AK103" s="12"/>
      <c r="AS103" s="7">
        <f t="shared" si="216"/>
        <v>24.828582537913778</v>
      </c>
      <c r="AT103" s="7">
        <f t="shared" ref="AT103:AU103" si="272">((AD103/AD91)-1)*100</f>
        <v>31.86990764427431</v>
      </c>
      <c r="AU103" s="7">
        <f t="shared" si="272"/>
        <v>11.763837364567454</v>
      </c>
      <c r="AV103" s="7">
        <f t="shared" si="222"/>
        <v>13.064745173346324</v>
      </c>
      <c r="AW103" s="7"/>
      <c r="AX103" s="7">
        <f t="shared" si="146"/>
        <v>86.790065582713694</v>
      </c>
      <c r="AY103" s="7">
        <f t="shared" ref="AY103:AZ103" si="273">((AD103/AD42)-1)*100</f>
        <v>40.287255990649996</v>
      </c>
      <c r="AZ103" s="7">
        <f t="shared" si="273"/>
        <v>75.482740916089838</v>
      </c>
      <c r="BA103" s="7">
        <f t="shared" si="147"/>
        <v>11.307324666623856</v>
      </c>
      <c r="BB103" s="7"/>
      <c r="BH103" s="1">
        <f t="shared" si="224"/>
        <v>73</v>
      </c>
      <c r="BI103" s="1">
        <f t="shared" si="225"/>
        <v>60</v>
      </c>
      <c r="BJ103" s="1">
        <f t="shared" si="226"/>
        <v>52</v>
      </c>
      <c r="BK103" s="1">
        <f t="shared" si="227"/>
        <v>65</v>
      </c>
      <c r="BL103" s="1">
        <f t="shared" si="228"/>
        <v>81</v>
      </c>
      <c r="BN103" s="1">
        <f t="shared" si="151"/>
        <v>32</v>
      </c>
      <c r="BO103" s="1">
        <f t="shared" si="152"/>
        <v>32</v>
      </c>
      <c r="BP103" s="1">
        <f t="shared" si="153"/>
        <v>29</v>
      </c>
      <c r="BQ103" s="1">
        <f t="shared" si="154"/>
        <v>32</v>
      </c>
      <c r="BR103" s="1">
        <f t="shared" si="155"/>
        <v>32</v>
      </c>
    </row>
    <row r="104" spans="1:70">
      <c r="A104" s="1">
        <v>1979</v>
      </c>
      <c r="B104" s="1">
        <v>9</v>
      </c>
      <c r="C104" s="4">
        <v>4.2972999999999999</v>
      </c>
      <c r="D104" s="4">
        <v>0.43</v>
      </c>
      <c r="E104" s="2">
        <f t="shared" si="167"/>
        <v>4681.3590610647534</v>
      </c>
      <c r="F104" s="2">
        <f t="shared" si="168"/>
        <v>1488.8274127543302</v>
      </c>
      <c r="G104" s="5">
        <f t="shared" si="169"/>
        <v>3.1443262133414382</v>
      </c>
      <c r="H104" s="4">
        <f t="shared" si="170"/>
        <v>3.1384388044295912</v>
      </c>
      <c r="I104" s="4">
        <f t="shared" si="171"/>
        <v>3.0520434902522195</v>
      </c>
      <c r="J104" s="4">
        <f t="shared" si="172"/>
        <v>8.6395314177371674E-2</v>
      </c>
      <c r="K104" s="2" t="str">
        <f t="shared" si="181"/>
        <v>GSCI</v>
      </c>
      <c r="L104" s="11">
        <f t="shared" si="182"/>
        <v>6233.1489760609211</v>
      </c>
      <c r="M104" s="2">
        <f t="shared" si="173"/>
        <v>3140.1929671045091</v>
      </c>
      <c r="N104" s="2">
        <f t="shared" si="174"/>
        <v>1625.790652058412</v>
      </c>
      <c r="O104" s="2">
        <f t="shared" si="175"/>
        <v>1514.4023150460971</v>
      </c>
      <c r="P104" s="2">
        <f t="shared" si="183"/>
        <v>4681.3590610647534</v>
      </c>
      <c r="Q104" s="2">
        <f t="shared" si="184"/>
        <v>1488.8274127543302</v>
      </c>
      <c r="U104" s="5">
        <f t="shared" si="176"/>
        <v>4.2972999999999999</v>
      </c>
      <c r="V104" s="5">
        <f t="shared" si="177"/>
        <v>0.43</v>
      </c>
      <c r="X104" s="6">
        <v>29099</v>
      </c>
      <c r="Y104" s="2" t="str">
        <f t="shared" si="185"/>
        <v>DBC</v>
      </c>
      <c r="Z104" s="11">
        <f t="shared" si="189"/>
        <v>6233.1489760609211</v>
      </c>
      <c r="AA104" s="16">
        <f t="shared" si="95"/>
        <v>3140.1929671045091</v>
      </c>
      <c r="AB104" s="16">
        <f t="shared" si="96"/>
        <v>1625.790652058412</v>
      </c>
      <c r="AC104" s="16">
        <f t="shared" si="97"/>
        <v>1514.4023150460971</v>
      </c>
      <c r="AD104" s="2">
        <f t="shared" si="162"/>
        <v>4681.3590610647534</v>
      </c>
      <c r="AE104" s="2">
        <f t="shared" si="163"/>
        <v>1488.8274127543302</v>
      </c>
      <c r="AF104" s="12" t="str">
        <f t="shared" si="219"/>
        <v/>
      </c>
      <c r="AG104" s="13" t="str">
        <f t="shared" si="214"/>
        <v/>
      </c>
      <c r="AH104" s="13" t="str">
        <f t="shared" ref="AH104:AI104" si="274">IF($B104=12,((AD104/AD92)-1)*100,"")</f>
        <v/>
      </c>
      <c r="AI104" s="13" t="str">
        <f t="shared" si="274"/>
        <v/>
      </c>
      <c r="AK104" s="12"/>
      <c r="AS104" s="7">
        <f t="shared" si="216"/>
        <v>30.60948547397755</v>
      </c>
      <c r="AT104" s="7">
        <f t="shared" ref="AT104:AU104" si="275">((AD104/AD92)-1)*100</f>
        <v>30.212680542971192</v>
      </c>
      <c r="AU104" s="7">
        <f t="shared" si="275"/>
        <v>12.603627436758359</v>
      </c>
      <c r="AV104" s="7">
        <f t="shared" si="222"/>
        <v>18.005858037219191</v>
      </c>
      <c r="AW104" s="7"/>
      <c r="AX104" s="7">
        <f t="shared" si="146"/>
        <v>104.86544003949692</v>
      </c>
      <c r="AY104" s="7">
        <f t="shared" ref="AY104:AZ104" si="276">((AD104/AD43)-1)*100</f>
        <v>53.862628297710579</v>
      </c>
      <c r="AZ104" s="7">
        <f t="shared" si="276"/>
        <v>92.897909112035521</v>
      </c>
      <c r="BA104" s="7">
        <f t="shared" si="147"/>
        <v>11.967530927461397</v>
      </c>
      <c r="BB104" s="7"/>
      <c r="BH104" s="1">
        <f t="shared" si="224"/>
        <v>74</v>
      </c>
      <c r="BI104" s="1">
        <f t="shared" si="225"/>
        <v>61</v>
      </c>
      <c r="BJ104" s="1">
        <f t="shared" si="226"/>
        <v>53</v>
      </c>
      <c r="BK104" s="1">
        <f t="shared" si="227"/>
        <v>66</v>
      </c>
      <c r="BL104" s="1">
        <f t="shared" si="228"/>
        <v>82</v>
      </c>
      <c r="BN104" s="1">
        <f t="shared" si="151"/>
        <v>33</v>
      </c>
      <c r="BO104" s="1">
        <f t="shared" si="152"/>
        <v>33</v>
      </c>
      <c r="BP104" s="1">
        <f t="shared" si="153"/>
        <v>30</v>
      </c>
      <c r="BQ104" s="1">
        <f t="shared" si="154"/>
        <v>33</v>
      </c>
      <c r="BR104" s="1">
        <f t="shared" si="155"/>
        <v>33</v>
      </c>
    </row>
    <row r="105" spans="1:70">
      <c r="A105" s="1">
        <v>1979</v>
      </c>
      <c r="B105" s="1">
        <v>10</v>
      </c>
      <c r="C105" s="4">
        <v>-3.1652999999999998</v>
      </c>
      <c r="D105" s="4">
        <v>-6.4029999999999996</v>
      </c>
      <c r="E105" s="2">
        <f t="shared" si="167"/>
        <v>4533.1800027048703</v>
      </c>
      <c r="F105" s="2">
        <f t="shared" si="168"/>
        <v>1393.4977935156703</v>
      </c>
      <c r="G105" s="5">
        <f t="shared" si="169"/>
        <v>3.2530944963092208</v>
      </c>
      <c r="H105" s="4">
        <f t="shared" si="170"/>
        <v>3.2476347014578097</v>
      </c>
      <c r="I105" s="4">
        <f t="shared" si="171"/>
        <v>3.1049516497409044</v>
      </c>
      <c r="J105" s="4">
        <f t="shared" si="172"/>
        <v>0.14268305171690532</v>
      </c>
      <c r="K105" s="2" t="str">
        <f t="shared" si="181"/>
        <v>GSCI</v>
      </c>
      <c r="L105" s="11">
        <f t="shared" si="182"/>
        <v>6035.8511115216643</v>
      </c>
      <c r="M105" s="2">
        <f t="shared" si="173"/>
        <v>2991.7646353625023</v>
      </c>
      <c r="N105" s="2">
        <f t="shared" si="174"/>
        <v>1574.3295005488069</v>
      </c>
      <c r="O105" s="2">
        <f t="shared" si="175"/>
        <v>1417.4351348136954</v>
      </c>
      <c r="P105" s="2">
        <f t="shared" si="183"/>
        <v>4533.1800027048703</v>
      </c>
      <c r="Q105" s="2">
        <f t="shared" si="184"/>
        <v>1393.4977935156703</v>
      </c>
      <c r="U105" s="5">
        <f t="shared" si="176"/>
        <v>-3.1652999999999998</v>
      </c>
      <c r="V105" s="5">
        <f t="shared" si="177"/>
        <v>-6.4029999999999996</v>
      </c>
      <c r="X105" s="6">
        <v>29129</v>
      </c>
      <c r="Y105" s="2" t="str">
        <f t="shared" si="185"/>
        <v>DBC</v>
      </c>
      <c r="Z105" s="11">
        <f t="shared" si="189"/>
        <v>6035.8511115216643</v>
      </c>
      <c r="AA105" s="16">
        <f t="shared" si="95"/>
        <v>2991.7646353625023</v>
      </c>
      <c r="AB105" s="16">
        <f t="shared" si="96"/>
        <v>1574.3295005488069</v>
      </c>
      <c r="AC105" s="16">
        <f t="shared" si="97"/>
        <v>1417.4351348136954</v>
      </c>
      <c r="AD105" s="2">
        <f t="shared" si="162"/>
        <v>4533.1800027048703</v>
      </c>
      <c r="AE105" s="2">
        <f t="shared" si="163"/>
        <v>1393.4977935156703</v>
      </c>
      <c r="AF105" s="12" t="str">
        <f t="shared" si="219"/>
        <v/>
      </c>
      <c r="AG105" s="13" t="str">
        <f t="shared" si="214"/>
        <v/>
      </c>
      <c r="AH105" s="13" t="str">
        <f t="shared" ref="AH105:AI105" si="277">IF($B105=12,((AD105/AD93)-1)*100,"")</f>
        <v/>
      </c>
      <c r="AI105" s="13" t="str">
        <f t="shared" si="277"/>
        <v/>
      </c>
      <c r="AK105" s="12"/>
      <c r="AS105" s="7">
        <f t="shared" si="216"/>
        <v>25.218113570026656</v>
      </c>
      <c r="AT105" s="7">
        <f t="shared" ref="AT105:AU105" si="278">((AD105/AD93)-1)*100</f>
        <v>24.837688176452911</v>
      </c>
      <c r="AU105" s="7">
        <f t="shared" si="278"/>
        <v>15.46062945408433</v>
      </c>
      <c r="AV105" s="7">
        <f t="shared" si="222"/>
        <v>9.7574841159423258</v>
      </c>
      <c r="AW105" s="7"/>
      <c r="AX105" s="7">
        <f t="shared" si="146"/>
        <v>76.969632383153666</v>
      </c>
      <c r="AY105" s="7">
        <f t="shared" ref="AY105:AZ105" si="279">((AD105/AD44)-1)*100</f>
        <v>32.911694437588189</v>
      </c>
      <c r="AZ105" s="7">
        <f t="shared" si="279"/>
        <v>104.0162809155555</v>
      </c>
      <c r="BA105" s="7">
        <f t="shared" si="147"/>
        <v>-27.046648532401832</v>
      </c>
      <c r="BB105" s="7"/>
      <c r="BH105" s="1">
        <f t="shared" si="224"/>
        <v>75</v>
      </c>
      <c r="BI105" s="1">
        <f t="shared" si="225"/>
        <v>62</v>
      </c>
      <c r="BJ105" s="1">
        <f t="shared" si="226"/>
        <v>54</v>
      </c>
      <c r="BK105" s="1">
        <f t="shared" si="227"/>
        <v>67</v>
      </c>
      <c r="BL105" s="1">
        <f t="shared" si="228"/>
        <v>83</v>
      </c>
      <c r="BN105" s="1">
        <f t="shared" si="151"/>
        <v>34</v>
      </c>
      <c r="BO105" s="1">
        <f t="shared" si="152"/>
        <v>34</v>
      </c>
      <c r="BP105" s="1">
        <f t="shared" si="153"/>
        <v>31</v>
      </c>
      <c r="BQ105" s="1">
        <f t="shared" si="154"/>
        <v>33</v>
      </c>
      <c r="BR105" s="1">
        <f t="shared" si="155"/>
        <v>34</v>
      </c>
    </row>
    <row r="106" spans="1:70">
      <c r="A106" s="1">
        <v>1979</v>
      </c>
      <c r="B106" s="1">
        <v>11</v>
      </c>
      <c r="C106" s="4">
        <v>6.9316000000000004</v>
      </c>
      <c r="D106" s="4">
        <v>4.7530000000000001</v>
      </c>
      <c r="E106" s="2">
        <f t="shared" si="167"/>
        <v>4847.4019077723606</v>
      </c>
      <c r="F106" s="2">
        <f t="shared" si="168"/>
        <v>1459.7307436414703</v>
      </c>
      <c r="G106" s="5">
        <f t="shared" si="169"/>
        <v>3.3207507130252978</v>
      </c>
      <c r="H106" s="4">
        <f t="shared" si="170"/>
        <v>3.3172689981887507</v>
      </c>
      <c r="I106" s="4">
        <f t="shared" si="171"/>
        <v>3.1617408769210082</v>
      </c>
      <c r="J106" s="4">
        <f t="shared" si="172"/>
        <v>0.1555281212677424</v>
      </c>
      <c r="K106" s="2" t="str">
        <f t="shared" si="181"/>
        <v>GSCI</v>
      </c>
      <c r="L106" s="11">
        <f t="shared" si="182"/>
        <v>6454.2321671678992</v>
      </c>
      <c r="M106" s="2">
        <f t="shared" si="173"/>
        <v>3168.2615509802381</v>
      </c>
      <c r="N106" s="2">
        <f t="shared" si="174"/>
        <v>1683.4557242088479</v>
      </c>
      <c r="O106" s="2">
        <f t="shared" si="175"/>
        <v>1484.8058267713905</v>
      </c>
      <c r="P106" s="2">
        <f t="shared" si="183"/>
        <v>4847.4019077723606</v>
      </c>
      <c r="Q106" s="2">
        <f t="shared" si="184"/>
        <v>1459.7307436414703</v>
      </c>
      <c r="U106" s="5">
        <f t="shared" si="176"/>
        <v>6.9316000000000004</v>
      </c>
      <c r="V106" s="5">
        <f t="shared" si="177"/>
        <v>4.7530000000000001</v>
      </c>
      <c r="X106" s="6">
        <v>29160</v>
      </c>
      <c r="Y106" s="2" t="str">
        <f t="shared" si="185"/>
        <v>DBC</v>
      </c>
      <c r="Z106" s="11">
        <f t="shared" si="189"/>
        <v>6454.2321671678992</v>
      </c>
      <c r="AA106" s="16">
        <f t="shared" si="95"/>
        <v>3168.2615509802381</v>
      </c>
      <c r="AB106" s="16">
        <f t="shared" si="96"/>
        <v>1683.4557242088479</v>
      </c>
      <c r="AC106" s="16">
        <f t="shared" si="97"/>
        <v>1484.8058267713905</v>
      </c>
      <c r="AD106" s="2">
        <f t="shared" si="162"/>
        <v>4847.4019077723606</v>
      </c>
      <c r="AE106" s="2">
        <f t="shared" si="163"/>
        <v>1459.7307436414703</v>
      </c>
      <c r="AF106" s="12" t="str">
        <f t="shared" si="219"/>
        <v/>
      </c>
      <c r="AG106" s="13" t="str">
        <f t="shared" si="214"/>
        <v/>
      </c>
      <c r="AH106" s="13" t="str">
        <f t="shared" ref="AH106:AI106" si="280">IF($B106=12,((AD106/AD94)-1)*100,"")</f>
        <v/>
      </c>
      <c r="AI106" s="13" t="str">
        <f t="shared" si="280"/>
        <v/>
      </c>
      <c r="AK106" s="12"/>
      <c r="AS106" s="7">
        <f t="shared" si="216"/>
        <v>30.518987305859824</v>
      </c>
      <c r="AT106" s="7">
        <f t="shared" ref="AT106:AU106" si="281">((AD106/AD94)-1)*100</f>
        <v>30.12245731751344</v>
      </c>
      <c r="AU106" s="7">
        <f t="shared" si="281"/>
        <v>18.406290123094116</v>
      </c>
      <c r="AV106" s="7">
        <f t="shared" si="222"/>
        <v>12.112697182765707</v>
      </c>
      <c r="AW106" s="7"/>
      <c r="AX106" s="7">
        <f t="shared" si="146"/>
        <v>73.610793558027595</v>
      </c>
      <c r="AY106" s="7">
        <f t="shared" ref="AY106:AZ106" si="282">((AD106/AD45)-1)*100</f>
        <v>30.389064121988561</v>
      </c>
      <c r="AZ106" s="7">
        <f t="shared" si="282"/>
        <v>82.960607035178086</v>
      </c>
      <c r="BA106" s="7">
        <f t="shared" si="147"/>
        <v>-9.3498134771504908</v>
      </c>
      <c r="BB106" s="7"/>
      <c r="BH106" s="1">
        <f t="shared" si="224"/>
        <v>76</v>
      </c>
      <c r="BI106" s="1">
        <f t="shared" si="225"/>
        <v>63</v>
      </c>
      <c r="BJ106" s="1">
        <f t="shared" si="226"/>
        <v>55</v>
      </c>
      <c r="BK106" s="1">
        <f t="shared" si="227"/>
        <v>68</v>
      </c>
      <c r="BL106" s="1">
        <f t="shared" si="228"/>
        <v>84</v>
      </c>
      <c r="BN106" s="1">
        <f t="shared" si="151"/>
        <v>35</v>
      </c>
      <c r="BO106" s="1">
        <f t="shared" si="152"/>
        <v>35</v>
      </c>
      <c r="BP106" s="1">
        <f t="shared" si="153"/>
        <v>32</v>
      </c>
      <c r="BQ106" s="1">
        <f t="shared" si="154"/>
        <v>33</v>
      </c>
      <c r="BR106" s="1">
        <f t="shared" si="155"/>
        <v>35</v>
      </c>
    </row>
    <row r="107" spans="1:70">
      <c r="A107" s="1">
        <v>1979</v>
      </c>
      <c r="B107" s="1">
        <v>12</v>
      </c>
      <c r="C107" s="4">
        <v>1.6328</v>
      </c>
      <c r="D107" s="4">
        <v>2.1379999999999999</v>
      </c>
      <c r="E107" s="2">
        <f t="shared" si="167"/>
        <v>4926.5502861224668</v>
      </c>
      <c r="F107" s="2">
        <f t="shared" si="168"/>
        <v>1490.939786940525</v>
      </c>
      <c r="G107" s="5">
        <f t="shared" si="169"/>
        <v>3.3043254524932681</v>
      </c>
      <c r="H107" s="4">
        <f t="shared" si="170"/>
        <v>3.3049418118121006</v>
      </c>
      <c r="I107" s="4">
        <f t="shared" si="171"/>
        <v>3.1992631336505504</v>
      </c>
      <c r="J107" s="4">
        <f t="shared" si="172"/>
        <v>0.10567867816155019</v>
      </c>
      <c r="K107" s="2" t="str">
        <f t="shared" si="181"/>
        <v>GSCI</v>
      </c>
      <c r="L107" s="11">
        <f t="shared" si="182"/>
        <v>6559.616869993416</v>
      </c>
      <c r="M107" s="2">
        <f t="shared" si="173"/>
        <v>3227.4941646214925</v>
      </c>
      <c r="N107" s="2">
        <f t="shared" si="174"/>
        <v>1710.9431892737298</v>
      </c>
      <c r="O107" s="2">
        <f t="shared" si="175"/>
        <v>1516.5509753477627</v>
      </c>
      <c r="P107" s="2">
        <f t="shared" si="183"/>
        <v>4926.5502861224668</v>
      </c>
      <c r="Q107" s="2">
        <f t="shared" si="184"/>
        <v>1490.939786940525</v>
      </c>
      <c r="U107" s="5">
        <f t="shared" si="176"/>
        <v>1.6328</v>
      </c>
      <c r="V107" s="5">
        <f t="shared" si="177"/>
        <v>2.1379999999999999</v>
      </c>
      <c r="X107" s="6">
        <v>29190</v>
      </c>
      <c r="Y107" s="2" t="str">
        <f t="shared" si="185"/>
        <v>DBC</v>
      </c>
      <c r="Z107" s="11">
        <f t="shared" si="189"/>
        <v>6559.616869993416</v>
      </c>
      <c r="AA107" s="16">
        <f t="shared" si="95"/>
        <v>3227.4941646214925</v>
      </c>
      <c r="AB107" s="16">
        <f t="shared" si="96"/>
        <v>1710.9431892737298</v>
      </c>
      <c r="AC107" s="16">
        <f t="shared" si="97"/>
        <v>1516.5509753477627</v>
      </c>
      <c r="AD107" s="2">
        <f t="shared" si="162"/>
        <v>4926.5502861224668</v>
      </c>
      <c r="AE107" s="2">
        <f t="shared" si="163"/>
        <v>1490.939786940525</v>
      </c>
      <c r="AF107" s="12">
        <f t="shared" si="219"/>
        <v>1979</v>
      </c>
      <c r="AG107" s="13">
        <f t="shared" si="214"/>
        <v>34.219394490978395</v>
      </c>
      <c r="AH107" s="13">
        <f t="shared" ref="AH107:AI107" si="283">IF($B107=12,((AD107/AD95)-1)*100,"")</f>
        <v>33.811622288389628</v>
      </c>
      <c r="AI107" s="13">
        <f t="shared" si="283"/>
        <v>18.60834863866252</v>
      </c>
      <c r="AK107" s="12"/>
      <c r="AS107" s="7">
        <f t="shared" si="216"/>
        <v>34.219394490978395</v>
      </c>
      <c r="AT107" s="7">
        <f t="shared" ref="AT107:AU107" si="284">((AD107/AD95)-1)*100</f>
        <v>33.811622288389628</v>
      </c>
      <c r="AU107" s="7">
        <f t="shared" si="284"/>
        <v>18.60834863866252</v>
      </c>
      <c r="AV107" s="7">
        <f t="shared" si="222"/>
        <v>15.611045852315875</v>
      </c>
      <c r="AW107" s="7"/>
      <c r="AX107" s="7">
        <f t="shared" si="146"/>
        <v>73.078103022830888</v>
      </c>
      <c r="AY107" s="7">
        <f t="shared" ref="AY107:AZ107" si="285">((AD107/AD46)-1)*100</f>
        <v>29.988990952991013</v>
      </c>
      <c r="AZ107" s="7">
        <f t="shared" si="285"/>
        <v>96.469857344887956</v>
      </c>
      <c r="BA107" s="7">
        <f t="shared" si="147"/>
        <v>-23.391754322057068</v>
      </c>
      <c r="BB107" s="7"/>
      <c r="BH107" s="1">
        <f t="shared" si="224"/>
        <v>77</v>
      </c>
      <c r="BI107" s="1">
        <f t="shared" si="225"/>
        <v>64</v>
      </c>
      <c r="BJ107" s="1">
        <f t="shared" si="226"/>
        <v>56</v>
      </c>
      <c r="BK107" s="1">
        <f t="shared" si="227"/>
        <v>69</v>
      </c>
      <c r="BL107" s="1">
        <f t="shared" si="228"/>
        <v>85</v>
      </c>
      <c r="BN107" s="1">
        <f t="shared" si="151"/>
        <v>36</v>
      </c>
      <c r="BO107" s="1">
        <f t="shared" si="152"/>
        <v>36</v>
      </c>
      <c r="BP107" s="1">
        <f t="shared" si="153"/>
        <v>33</v>
      </c>
      <c r="BQ107" s="1">
        <f t="shared" si="154"/>
        <v>33</v>
      </c>
      <c r="BR107" s="1">
        <f t="shared" si="155"/>
        <v>36</v>
      </c>
    </row>
    <row r="108" spans="1:70">
      <c r="A108" s="1">
        <v>1980</v>
      </c>
      <c r="B108" s="1">
        <v>1</v>
      </c>
      <c r="C108" s="4">
        <v>6.0242000000000004</v>
      </c>
      <c r="D108" s="4">
        <v>6.2160000000000002</v>
      </c>
      <c r="E108" s="2">
        <f t="shared" si="167"/>
        <v>5223.3355284590561</v>
      </c>
      <c r="F108" s="2">
        <f t="shared" si="168"/>
        <v>1583.616604096748</v>
      </c>
      <c r="G108" s="5">
        <f t="shared" si="169"/>
        <v>3.2983586525592825</v>
      </c>
      <c r="H108" s="4">
        <f t="shared" si="170"/>
        <v>3.2986721363332263</v>
      </c>
      <c r="I108" s="4">
        <f t="shared" si="171"/>
        <v>3.2253409017844277</v>
      </c>
      <c r="J108" s="4">
        <f t="shared" si="172"/>
        <v>7.3331234548798641E-2</v>
      </c>
      <c r="K108" s="2" t="str">
        <f t="shared" si="181"/>
        <v>GSCI</v>
      </c>
      <c r="L108" s="11">
        <f t="shared" si="182"/>
        <v>6954.7813094755584</v>
      </c>
      <c r="M108" s="2">
        <f t="shared" si="173"/>
        <v>3425.0200349904926</v>
      </c>
      <c r="N108" s="2">
        <f t="shared" si="174"/>
        <v>1710.9624340433102</v>
      </c>
      <c r="O108" s="2">
        <f t="shared" si="175"/>
        <v>1714.0576009471822</v>
      </c>
      <c r="P108" s="2">
        <f t="shared" si="183"/>
        <v>5223.3355284590561</v>
      </c>
      <c r="Q108" s="2">
        <f t="shared" si="184"/>
        <v>1583.616604096748</v>
      </c>
      <c r="U108" s="5">
        <f t="shared" si="176"/>
        <v>6.0242000000000004</v>
      </c>
      <c r="V108" s="5">
        <f t="shared" si="177"/>
        <v>6.2160000000000002</v>
      </c>
      <c r="X108" s="6">
        <v>29221</v>
      </c>
      <c r="Y108" s="2" t="str">
        <f t="shared" si="185"/>
        <v>DBC</v>
      </c>
      <c r="Z108" s="11">
        <f t="shared" si="189"/>
        <v>6954.7813094755584</v>
      </c>
      <c r="AA108" s="16">
        <f t="shared" si="95"/>
        <v>3425.0200349904926</v>
      </c>
      <c r="AB108" s="16">
        <f t="shared" si="96"/>
        <v>1710.9624340433102</v>
      </c>
      <c r="AC108" s="16">
        <f t="shared" si="97"/>
        <v>1714.0576009471822</v>
      </c>
      <c r="AD108" s="2">
        <f t="shared" si="162"/>
        <v>5223.3355284590561</v>
      </c>
      <c r="AE108" s="2">
        <f t="shared" si="163"/>
        <v>1583.616604096748</v>
      </c>
      <c r="AF108" s="12" t="str">
        <f t="shared" si="219"/>
        <v/>
      </c>
      <c r="AG108" s="13" t="str">
        <f t="shared" si="214"/>
        <v/>
      </c>
      <c r="AH108" s="13" t="str">
        <f t="shared" ref="AH108:AI108" si="286">IF($B108=12,((AD108/AD96)-1)*100,"")</f>
        <v/>
      </c>
      <c r="AI108" s="13" t="str">
        <f t="shared" si="286"/>
        <v/>
      </c>
      <c r="AK108" s="12"/>
      <c r="AS108" s="7">
        <f t="shared" si="216"/>
        <v>32.730770579679856</v>
      </c>
      <c r="AT108" s="7">
        <f t="shared" ref="AT108:AU108" si="287">((AD108/AD96)-1)*100</f>
        <v>32.327520968281732</v>
      </c>
      <c r="AU108" s="7">
        <f t="shared" si="287"/>
        <v>20.634521593038336</v>
      </c>
      <c r="AV108" s="7">
        <f t="shared" si="222"/>
        <v>12.09624898664152</v>
      </c>
      <c r="AW108" s="7"/>
      <c r="AX108" s="7">
        <f t="shared" si="146"/>
        <v>100.0489198234515</v>
      </c>
      <c r="AY108" s="7">
        <f t="shared" ref="AY108:AZ108" si="288">((AD108/AD47)-1)*100</f>
        <v>50.245217476505566</v>
      </c>
      <c r="AZ108" s="7">
        <f t="shared" si="288"/>
        <v>111.98472167164711</v>
      </c>
      <c r="BA108" s="7">
        <f t="shared" si="147"/>
        <v>-11.935801848195609</v>
      </c>
      <c r="BB108" s="7"/>
      <c r="BH108" s="1">
        <f t="shared" si="224"/>
        <v>78</v>
      </c>
      <c r="BI108" s="1">
        <f t="shared" si="225"/>
        <v>65</v>
      </c>
      <c r="BJ108" s="1">
        <f t="shared" si="226"/>
        <v>57</v>
      </c>
      <c r="BK108" s="1">
        <f t="shared" si="227"/>
        <v>70</v>
      </c>
      <c r="BL108" s="1">
        <f t="shared" si="228"/>
        <v>86</v>
      </c>
      <c r="BN108" s="1">
        <f t="shared" si="151"/>
        <v>37</v>
      </c>
      <c r="BO108" s="1">
        <f t="shared" si="152"/>
        <v>37</v>
      </c>
      <c r="BP108" s="1">
        <f t="shared" si="153"/>
        <v>34</v>
      </c>
      <c r="BQ108" s="1">
        <f t="shared" si="154"/>
        <v>33</v>
      </c>
      <c r="BR108" s="1">
        <f t="shared" si="155"/>
        <v>37</v>
      </c>
    </row>
    <row r="109" spans="1:70">
      <c r="A109" s="1">
        <v>1980</v>
      </c>
      <c r="B109" s="1">
        <v>2</v>
      </c>
      <c r="C109" s="4">
        <v>-0.92459999999999998</v>
      </c>
      <c r="D109" s="4">
        <v>-8.9999999999999993E-3</v>
      </c>
      <c r="E109" s="2">
        <f t="shared" si="167"/>
        <v>5175.0405681629236</v>
      </c>
      <c r="F109" s="2">
        <f t="shared" si="168"/>
        <v>1583.4740786023792</v>
      </c>
      <c r="G109" s="5">
        <f t="shared" si="169"/>
        <v>3.2681561625123452</v>
      </c>
      <c r="H109" s="4">
        <f t="shared" si="170"/>
        <v>3.2696093041228633</v>
      </c>
      <c r="I109" s="4">
        <f t="shared" si="171"/>
        <v>3.2366080756601958</v>
      </c>
      <c r="J109" s="4">
        <f t="shared" si="172"/>
        <v>3.3001228462667509E-2</v>
      </c>
      <c r="K109" s="2" t="str">
        <f t="shared" si="181"/>
        <v>GSCI</v>
      </c>
      <c r="L109" s="11">
        <f t="shared" si="182"/>
        <v>6890.4774014881477</v>
      </c>
      <c r="M109" s="2">
        <f t="shared" si="173"/>
        <v>3409.0462111412426</v>
      </c>
      <c r="N109" s="2">
        <f t="shared" si="174"/>
        <v>1695.1428753781458</v>
      </c>
      <c r="O109" s="2">
        <f t="shared" si="175"/>
        <v>1713.9033357630969</v>
      </c>
      <c r="P109" s="2">
        <f t="shared" si="183"/>
        <v>5175.0405681629236</v>
      </c>
      <c r="Q109" s="2">
        <f t="shared" si="184"/>
        <v>1583.4740786023792</v>
      </c>
      <c r="U109" s="5">
        <f t="shared" si="176"/>
        <v>-0.92459999999999998</v>
      </c>
      <c r="V109" s="5">
        <f t="shared" si="177"/>
        <v>-8.9999999999999993E-3</v>
      </c>
      <c r="X109" s="6">
        <v>29252</v>
      </c>
      <c r="Y109" s="2" t="str">
        <f t="shared" si="185"/>
        <v>DBC</v>
      </c>
      <c r="Z109" s="11">
        <f t="shared" si="189"/>
        <v>6890.4774014881477</v>
      </c>
      <c r="AA109" s="16">
        <f t="shared" si="95"/>
        <v>3409.0462111412426</v>
      </c>
      <c r="AB109" s="16">
        <f t="shared" si="96"/>
        <v>1695.1428753781458</v>
      </c>
      <c r="AC109" s="16">
        <f t="shared" si="97"/>
        <v>1713.9033357630969</v>
      </c>
      <c r="AD109" s="2">
        <f t="shared" si="162"/>
        <v>5175.0405681629236</v>
      </c>
      <c r="AE109" s="2">
        <f t="shared" si="163"/>
        <v>1583.4740786023792</v>
      </c>
      <c r="AF109" s="12" t="str">
        <f t="shared" si="219"/>
        <v/>
      </c>
      <c r="AG109" s="13" t="str">
        <f t="shared" si="214"/>
        <v/>
      </c>
      <c r="AH109" s="13" t="str">
        <f t="shared" ref="AH109:AI109" si="289">IF($B109=12,((AD109/AD97)-1)*100,"")</f>
        <v/>
      </c>
      <c r="AI109" s="13" t="str">
        <f t="shared" si="289"/>
        <v/>
      </c>
      <c r="AK109" s="12"/>
      <c r="AS109" s="7">
        <f t="shared" si="216"/>
        <v>24.231525309389724</v>
      </c>
      <c r="AT109" s="7">
        <f t="shared" ref="AT109:AU109" si="290">((AD109/AD97)-1)*100</f>
        <v>23.854097271523123</v>
      </c>
      <c r="AU109" s="7">
        <f t="shared" si="290"/>
        <v>24.626673230250585</v>
      </c>
      <c r="AV109" s="7">
        <f t="shared" si="222"/>
        <v>-0.39514792086086103</v>
      </c>
      <c r="AW109" s="7"/>
      <c r="AX109" s="7">
        <f t="shared" si="146"/>
        <v>134.93067920436661</v>
      </c>
      <c r="AY109" s="7">
        <f t="shared" ref="AY109:AZ109" si="291">((AD109/AD48)-1)*100</f>
        <v>76.442897167922453</v>
      </c>
      <c r="AZ109" s="7">
        <f t="shared" si="291"/>
        <v>88.047838471505855</v>
      </c>
      <c r="BA109" s="7">
        <f t="shared" si="147"/>
        <v>46.882840732860757</v>
      </c>
      <c r="BB109" s="7"/>
      <c r="BH109" s="1">
        <f t="shared" si="224"/>
        <v>79</v>
      </c>
      <c r="BI109" s="1">
        <f t="shared" si="225"/>
        <v>66</v>
      </c>
      <c r="BJ109" s="1">
        <f t="shared" si="226"/>
        <v>58</v>
      </c>
      <c r="BK109" s="1">
        <f t="shared" si="227"/>
        <v>70</v>
      </c>
      <c r="BL109" s="1">
        <f t="shared" si="228"/>
        <v>87</v>
      </c>
      <c r="BN109" s="1">
        <f t="shared" si="151"/>
        <v>38</v>
      </c>
      <c r="BO109" s="1">
        <f t="shared" si="152"/>
        <v>38</v>
      </c>
      <c r="BP109" s="1">
        <f t="shared" si="153"/>
        <v>35</v>
      </c>
      <c r="BQ109" s="1">
        <f t="shared" si="154"/>
        <v>34</v>
      </c>
      <c r="BR109" s="1">
        <f t="shared" si="155"/>
        <v>38</v>
      </c>
    </row>
    <row r="110" spans="1:70">
      <c r="A110" s="1">
        <v>1980</v>
      </c>
      <c r="B110" s="1">
        <v>3</v>
      </c>
      <c r="C110" s="4">
        <v>-13.976900000000001</v>
      </c>
      <c r="D110" s="4">
        <v>-9.7219999999999995</v>
      </c>
      <c r="E110" s="2">
        <f t="shared" si="167"/>
        <v>4451.7303229913596</v>
      </c>
      <c r="F110" s="2">
        <f t="shared" si="168"/>
        <v>1429.5287286806561</v>
      </c>
      <c r="G110" s="5">
        <f t="shared" si="169"/>
        <v>3.1141244199408016</v>
      </c>
      <c r="H110" s="4">
        <f t="shared" si="170"/>
        <v>3.1215284620447092</v>
      </c>
      <c r="I110" s="4">
        <f t="shared" si="171"/>
        <v>3.2043755346814078</v>
      </c>
      <c r="J110" s="4">
        <f t="shared" si="172"/>
        <v>-8.2847072636698549E-2</v>
      </c>
      <c r="K110" s="2" t="str">
        <f t="shared" si="181"/>
        <v>GSCI</v>
      </c>
      <c r="L110" s="11">
        <f t="shared" si="182"/>
        <v>5927.4022655595509</v>
      </c>
      <c r="M110" s="2">
        <f t="shared" si="173"/>
        <v>3005.4921042896267</v>
      </c>
      <c r="N110" s="2">
        <f t="shared" si="174"/>
        <v>1458.2144508294177</v>
      </c>
      <c r="O110" s="2">
        <f t="shared" si="175"/>
        <v>1547.2776534602087</v>
      </c>
      <c r="P110" s="2">
        <f t="shared" si="183"/>
        <v>4451.7303229913596</v>
      </c>
      <c r="Q110" s="2">
        <f t="shared" si="184"/>
        <v>1429.5287286806561</v>
      </c>
      <c r="U110" s="5">
        <f t="shared" si="176"/>
        <v>-13.976900000000001</v>
      </c>
      <c r="V110" s="5">
        <f t="shared" si="177"/>
        <v>-9.7219999999999995</v>
      </c>
      <c r="X110" s="6">
        <v>29281</v>
      </c>
      <c r="Y110" s="2" t="str">
        <f t="shared" si="185"/>
        <v>DBC</v>
      </c>
      <c r="Z110" s="11">
        <f t="shared" si="189"/>
        <v>5927.4022655595509</v>
      </c>
      <c r="AA110" s="16">
        <f t="shared" si="95"/>
        <v>3005.4921042896267</v>
      </c>
      <c r="AB110" s="16">
        <f t="shared" si="96"/>
        <v>1458.2144508294177</v>
      </c>
      <c r="AC110" s="16">
        <f t="shared" si="97"/>
        <v>1547.2776534602087</v>
      </c>
      <c r="AD110" s="2">
        <f t="shared" si="162"/>
        <v>4451.7303229913596</v>
      </c>
      <c r="AE110" s="2">
        <f t="shared" si="163"/>
        <v>1429.5287286806561</v>
      </c>
      <c r="AF110" s="12" t="str">
        <f t="shared" si="219"/>
        <v/>
      </c>
      <c r="AG110" s="13" t="str">
        <f t="shared" si="214"/>
        <v/>
      </c>
      <c r="AH110" s="13" t="str">
        <f t="shared" ref="AH110:AI110" si="292">IF($B110=12,((AD110/AD98)-1)*100,"")</f>
        <v/>
      </c>
      <c r="AI110" s="13" t="str">
        <f t="shared" si="292"/>
        <v/>
      </c>
      <c r="AK110" s="12"/>
      <c r="AS110" s="7">
        <f t="shared" si="216"/>
        <v>8.7997667058168147</v>
      </c>
      <c r="AT110" s="7">
        <f t="shared" ref="AT110:AU110" si="293">((AD110/AD98)-1)*100</f>
        <v>8.4692219236783384</v>
      </c>
      <c r="AU110" s="7">
        <f t="shared" si="293"/>
        <v>6.1800155327434769</v>
      </c>
      <c r="AV110" s="7">
        <f t="shared" si="222"/>
        <v>2.6197511730733378</v>
      </c>
      <c r="AW110" s="7"/>
      <c r="AX110" s="7">
        <f t="shared" si="146"/>
        <v>89.977864880568802</v>
      </c>
      <c r="AY110" s="7">
        <f t="shared" ref="AY110:AZ110" si="294">((AD110/AD49)-1)*100</f>
        <v>69.422798798559057</v>
      </c>
      <c r="AZ110" s="7">
        <f t="shared" si="294"/>
        <v>59.587346646210769</v>
      </c>
      <c r="BA110" s="7">
        <f t="shared" si="147"/>
        <v>30.390518234358034</v>
      </c>
      <c r="BB110" s="7"/>
      <c r="BH110" s="1">
        <f t="shared" si="224"/>
        <v>80</v>
      </c>
      <c r="BI110" s="1">
        <f t="shared" si="225"/>
        <v>67</v>
      </c>
      <c r="BJ110" s="1">
        <f t="shared" si="226"/>
        <v>59</v>
      </c>
      <c r="BK110" s="1">
        <f t="shared" si="227"/>
        <v>71</v>
      </c>
      <c r="BL110" s="1">
        <f t="shared" si="228"/>
        <v>88</v>
      </c>
      <c r="BN110" s="1">
        <f t="shared" si="151"/>
        <v>39</v>
      </c>
      <c r="BO110" s="1">
        <f t="shared" si="152"/>
        <v>39</v>
      </c>
      <c r="BP110" s="1">
        <f t="shared" si="153"/>
        <v>36</v>
      </c>
      <c r="BQ110" s="1">
        <f t="shared" si="154"/>
        <v>35</v>
      </c>
      <c r="BR110" s="1">
        <f t="shared" si="155"/>
        <v>39</v>
      </c>
    </row>
    <row r="111" spans="1:70">
      <c r="A111" s="1">
        <v>1980</v>
      </c>
      <c r="B111" s="1">
        <v>4</v>
      </c>
      <c r="C111" s="4">
        <v>3.7057000000000002</v>
      </c>
      <c r="D111" s="4">
        <v>4.6230000000000002</v>
      </c>
      <c r="E111" s="2">
        <f t="shared" si="167"/>
        <v>4616.6980935704496</v>
      </c>
      <c r="F111" s="2">
        <f t="shared" si="168"/>
        <v>1495.6158418075627</v>
      </c>
      <c r="G111" s="5">
        <f t="shared" si="169"/>
        <v>3.0868208028545805</v>
      </c>
      <c r="H111" s="4">
        <f t="shared" si="170"/>
        <v>3.0884735485303012</v>
      </c>
      <c r="I111" s="4">
        <f t="shared" si="171"/>
        <v>3.1734400789375061</v>
      </c>
      <c r="J111" s="4">
        <f t="shared" si="172"/>
        <v>-8.4966530407204921E-2</v>
      </c>
      <c r="K111" s="2" t="str">
        <f t="shared" si="181"/>
        <v xml:space="preserve">      SPX</v>
      </c>
      <c r="L111" s="11">
        <f t="shared" si="182"/>
        <v>6201.4260722963691</v>
      </c>
      <c r="M111" s="2">
        <f t="shared" si="173"/>
        <v>3131.0598031134778</v>
      </c>
      <c r="N111" s="2">
        <f t="shared" si="174"/>
        <v>1512.2515037338032</v>
      </c>
      <c r="O111" s="2">
        <f t="shared" si="175"/>
        <v>1618.8082993796743</v>
      </c>
      <c r="P111" s="2">
        <f t="shared" si="183"/>
        <v>4616.6980935704496</v>
      </c>
      <c r="Q111" s="2">
        <f t="shared" si="184"/>
        <v>1495.6158418075627</v>
      </c>
      <c r="U111" s="5">
        <f t="shared" si="176"/>
        <v>3.7057000000000002</v>
      </c>
      <c r="V111" s="5">
        <f t="shared" si="177"/>
        <v>4.6230000000000002</v>
      </c>
      <c r="X111" s="6">
        <v>29312</v>
      </c>
      <c r="Y111" s="2" t="str">
        <f t="shared" si="185"/>
        <v xml:space="preserve">      SPY</v>
      </c>
      <c r="Z111" s="11">
        <f t="shared" si="189"/>
        <v>6201.4260722963691</v>
      </c>
      <c r="AA111" s="16">
        <f t="shared" si="95"/>
        <v>3131.0598031134778</v>
      </c>
      <c r="AB111" s="16">
        <f t="shared" si="96"/>
        <v>1512.2515037338032</v>
      </c>
      <c r="AC111" s="16">
        <f t="shared" si="97"/>
        <v>1618.8082993796743</v>
      </c>
      <c r="AD111" s="2">
        <f t="shared" si="162"/>
        <v>4616.6980935704496</v>
      </c>
      <c r="AE111" s="2">
        <f t="shared" si="163"/>
        <v>1495.6158418075627</v>
      </c>
      <c r="AF111" s="12" t="str">
        <f t="shared" si="219"/>
        <v/>
      </c>
      <c r="AG111" s="13" t="str">
        <f t="shared" si="214"/>
        <v/>
      </c>
      <c r="AH111" s="13" t="str">
        <f t="shared" ref="AH111:AI111" si="295">IF($B111=12,((AD111/AD99)-1)*100,"")</f>
        <v/>
      </c>
      <c r="AI111" s="13" t="str">
        <f t="shared" si="295"/>
        <v/>
      </c>
      <c r="AK111" s="12"/>
      <c r="AS111" s="7">
        <f t="shared" si="216"/>
        <v>7.4036212606047425</v>
      </c>
      <c r="AT111" s="7">
        <f t="shared" ref="AT111:AU111" si="296">((AD111/AD99)-1)*100</f>
        <v>6.1384994579357643</v>
      </c>
      <c r="AU111" s="7">
        <f t="shared" si="296"/>
        <v>10.393240237327038</v>
      </c>
      <c r="AV111" s="7">
        <f t="shared" si="222"/>
        <v>-2.989618976722296</v>
      </c>
      <c r="AW111" s="7"/>
      <c r="AX111" s="7">
        <f t="shared" si="146"/>
        <v>93.842750981594463</v>
      </c>
      <c r="AY111" s="7">
        <f t="shared" ref="AY111:AZ111" si="297">((AD111/AD50)-1)*100</f>
        <v>62.012053043757966</v>
      </c>
      <c r="AZ111" s="7">
        <f t="shared" si="297"/>
        <v>62.833971816676026</v>
      </c>
      <c r="BA111" s="7">
        <f t="shared" si="147"/>
        <v>31.008779164918437</v>
      </c>
      <c r="BB111" s="7"/>
      <c r="BH111" s="1">
        <f t="shared" si="224"/>
        <v>81</v>
      </c>
      <c r="BI111" s="1">
        <f t="shared" si="225"/>
        <v>68</v>
      </c>
      <c r="BJ111" s="1">
        <f t="shared" si="226"/>
        <v>60</v>
      </c>
      <c r="BK111" s="1">
        <f t="shared" si="227"/>
        <v>71</v>
      </c>
      <c r="BL111" s="1">
        <f t="shared" si="228"/>
        <v>89</v>
      </c>
      <c r="BN111" s="1">
        <f t="shared" si="151"/>
        <v>40</v>
      </c>
      <c r="BO111" s="1">
        <f t="shared" si="152"/>
        <v>40</v>
      </c>
      <c r="BP111" s="1">
        <f t="shared" si="153"/>
        <v>37</v>
      </c>
      <c r="BQ111" s="1">
        <f t="shared" si="154"/>
        <v>36</v>
      </c>
      <c r="BR111" s="1">
        <f t="shared" si="155"/>
        <v>40</v>
      </c>
    </row>
    <row r="112" spans="1:70">
      <c r="A112" s="1">
        <v>1980</v>
      </c>
      <c r="B112" s="1">
        <v>5</v>
      </c>
      <c r="C112" s="4">
        <v>6.0804</v>
      </c>
      <c r="D112" s="4">
        <v>5.1459999999999999</v>
      </c>
      <c r="E112" s="2">
        <f t="shared" si="167"/>
        <v>4897.4118044519073</v>
      </c>
      <c r="F112" s="2">
        <f t="shared" si="168"/>
        <v>1572.5802330269798</v>
      </c>
      <c r="G112" s="5">
        <f t="shared" si="169"/>
        <v>3.1142524251529782</v>
      </c>
      <c r="H112" s="4">
        <f t="shared" si="170"/>
        <v>3.1130248595995171</v>
      </c>
      <c r="I112" s="4">
        <f t="shared" si="171"/>
        <v>3.157864380573157</v>
      </c>
      <c r="J112" s="4">
        <f t="shared" si="172"/>
        <v>-4.4839520973639857E-2</v>
      </c>
      <c r="K112" s="2" t="str">
        <f t="shared" si="181"/>
        <v xml:space="preserve">      SPX</v>
      </c>
      <c r="L112" s="11">
        <f t="shared" si="182"/>
        <v>6520.5514579767405</v>
      </c>
      <c r="M112" s="2">
        <f t="shared" si="173"/>
        <v>3306.3146186325857</v>
      </c>
      <c r="N112" s="2">
        <f t="shared" si="174"/>
        <v>1604.2024441668336</v>
      </c>
      <c r="O112" s="2">
        <f t="shared" si="175"/>
        <v>1702.1121744657523</v>
      </c>
      <c r="P112" s="2">
        <f t="shared" si="183"/>
        <v>4897.4118044519073</v>
      </c>
      <c r="Q112" s="2">
        <f t="shared" si="184"/>
        <v>1572.5802330269798</v>
      </c>
      <c r="U112" s="5">
        <f t="shared" si="176"/>
        <v>6.0804</v>
      </c>
      <c r="V112" s="5">
        <f t="shared" si="177"/>
        <v>5.1459999999999999</v>
      </c>
      <c r="X112" s="6">
        <v>29342</v>
      </c>
      <c r="Y112" s="2" t="str">
        <f t="shared" si="185"/>
        <v xml:space="preserve">      SPY</v>
      </c>
      <c r="Z112" s="11">
        <f t="shared" si="189"/>
        <v>6520.5514579767405</v>
      </c>
      <c r="AA112" s="16">
        <f t="shared" si="95"/>
        <v>3306.3146186325857</v>
      </c>
      <c r="AB112" s="16">
        <f t="shared" si="96"/>
        <v>1604.2024441668336</v>
      </c>
      <c r="AC112" s="16">
        <f t="shared" si="97"/>
        <v>1702.1121744657523</v>
      </c>
      <c r="AD112" s="2">
        <f t="shared" si="162"/>
        <v>4897.4118044519073</v>
      </c>
      <c r="AE112" s="2">
        <f t="shared" si="163"/>
        <v>1572.5802330269798</v>
      </c>
      <c r="AF112" s="12" t="str">
        <f t="shared" si="219"/>
        <v/>
      </c>
      <c r="AG112" s="13" t="str">
        <f t="shared" si="214"/>
        <v/>
      </c>
      <c r="AH112" s="13" t="str">
        <f t="shared" ref="AH112:AI112" si="298">IF($B112=12,((AD112/AD100)-1)*100,"")</f>
        <v/>
      </c>
      <c r="AI112" s="13" t="str">
        <f t="shared" si="298"/>
        <v/>
      </c>
      <c r="AK112" s="12"/>
      <c r="AS112" s="7">
        <f t="shared" si="216"/>
        <v>18.514418435252388</v>
      </c>
      <c r="AT112" s="7">
        <f t="shared" ref="AT112:AU112" si="299">((AD112/AD100)-1)*100</f>
        <v>18.159216252723141</v>
      </c>
      <c r="AU112" s="7">
        <f t="shared" si="299"/>
        <v>18.651180009751698</v>
      </c>
      <c r="AV112" s="7">
        <f t="shared" si="222"/>
        <v>-0.13676157449931026</v>
      </c>
      <c r="AW112" s="7"/>
      <c r="AX112" s="7">
        <f t="shared" si="146"/>
        <v>93.931282181494737</v>
      </c>
      <c r="AY112" s="7">
        <f t="shared" ref="AY112:AZ112" si="300">((AD112/AD51)-1)*100</f>
        <v>80.174860585563849</v>
      </c>
      <c r="AZ112" s="7">
        <f t="shared" si="300"/>
        <v>62.908340792747893</v>
      </c>
      <c r="BA112" s="7">
        <f t="shared" si="147"/>
        <v>31.022941388746844</v>
      </c>
      <c r="BB112" s="7"/>
      <c r="BH112" s="1">
        <f t="shared" si="224"/>
        <v>82</v>
      </c>
      <c r="BI112" s="1">
        <f t="shared" si="225"/>
        <v>69</v>
      </c>
      <c r="BJ112" s="1">
        <f t="shared" si="226"/>
        <v>61</v>
      </c>
      <c r="BK112" s="1">
        <f t="shared" si="227"/>
        <v>71</v>
      </c>
      <c r="BL112" s="1">
        <f t="shared" si="228"/>
        <v>90</v>
      </c>
      <c r="BN112" s="1">
        <f t="shared" si="151"/>
        <v>41</v>
      </c>
      <c r="BO112" s="1">
        <f t="shared" si="152"/>
        <v>41</v>
      </c>
      <c r="BP112" s="1">
        <f t="shared" si="153"/>
        <v>38</v>
      </c>
      <c r="BQ112" s="1">
        <f t="shared" si="154"/>
        <v>37</v>
      </c>
      <c r="BR112" s="1">
        <f t="shared" si="155"/>
        <v>41</v>
      </c>
    </row>
    <row r="113" spans="1:76">
      <c r="A113" s="1">
        <v>1980</v>
      </c>
      <c r="B113" s="1">
        <v>6</v>
      </c>
      <c r="C113" s="4">
        <v>5.6292999999999997</v>
      </c>
      <c r="D113" s="4">
        <v>3.1640000000000001</v>
      </c>
      <c r="E113" s="2">
        <f t="shared" si="167"/>
        <v>5173.1018071599183</v>
      </c>
      <c r="F113" s="2">
        <f t="shared" si="168"/>
        <v>1622.3366715999532</v>
      </c>
      <c r="G113" s="5">
        <f t="shared" si="169"/>
        <v>3.1886734102226697</v>
      </c>
      <c r="H113" s="4">
        <f t="shared" si="170"/>
        <v>3.1850710982882338</v>
      </c>
      <c r="I113" s="4">
        <f t="shared" si="171"/>
        <v>3.1659720199546082</v>
      </c>
      <c r="J113" s="4">
        <f t="shared" si="172"/>
        <v>1.9099078333625563E-2</v>
      </c>
      <c r="K113" s="2" t="str">
        <f t="shared" si="181"/>
        <v xml:space="preserve">      SPX</v>
      </c>
      <c r="L113" s="11">
        <f t="shared" si="182"/>
        <v>6726.8617061071236</v>
      </c>
      <c r="M113" s="2">
        <f t="shared" si="173"/>
        <v>3450.4748160221657</v>
      </c>
      <c r="N113" s="2">
        <f t="shared" si="174"/>
        <v>1694.5078123563171</v>
      </c>
      <c r="O113" s="2">
        <f t="shared" si="175"/>
        <v>1755.9670036658486</v>
      </c>
      <c r="P113" s="2">
        <f t="shared" si="183"/>
        <v>5173.1018071599183</v>
      </c>
      <c r="Q113" s="2">
        <f t="shared" si="184"/>
        <v>1622.3366715999532</v>
      </c>
      <c r="U113" s="5">
        <f t="shared" si="176"/>
        <v>5.6292999999999997</v>
      </c>
      <c r="V113" s="5">
        <f t="shared" si="177"/>
        <v>3.1640000000000001</v>
      </c>
      <c r="X113" s="6">
        <v>29373</v>
      </c>
      <c r="Y113" s="2" t="str">
        <f t="shared" si="185"/>
        <v xml:space="preserve">      SPY</v>
      </c>
      <c r="Z113" s="11">
        <f t="shared" si="189"/>
        <v>6726.8617061071236</v>
      </c>
      <c r="AA113" s="16">
        <f t="shared" ref="AA113:AA176" si="301">SUM(AB113:AC113)</f>
        <v>3450.4748160221657</v>
      </c>
      <c r="AB113" s="16">
        <f t="shared" ref="AB113:AB176" si="302">IF($B113=1,($AA112/2)*(1+(U113/100)),AB112*(1+(U113/100)))</f>
        <v>1694.5078123563171</v>
      </c>
      <c r="AC113" s="16">
        <f t="shared" ref="AC113:AC176" si="303">IF($B113=1,($AA112/2)*(1+(V113/100)),AC112*(1+(V113/100)))</f>
        <v>1755.9670036658486</v>
      </c>
      <c r="AD113" s="2">
        <f t="shared" si="162"/>
        <v>5173.1018071599183</v>
      </c>
      <c r="AE113" s="2">
        <f t="shared" si="163"/>
        <v>1622.3366715999532</v>
      </c>
      <c r="AF113" s="12" t="str">
        <f t="shared" si="219"/>
        <v/>
      </c>
      <c r="AG113" s="13" t="str">
        <f t="shared" si="214"/>
        <v/>
      </c>
      <c r="AH113" s="13" t="str">
        <f t="shared" ref="AH113:AI113" si="304">IF($B113=12,((AD113/AD101)-1)*100,"")</f>
        <v/>
      </c>
      <c r="AI113" s="13" t="str">
        <f t="shared" si="304"/>
        <v/>
      </c>
      <c r="AK113" s="12"/>
      <c r="AS113" s="7">
        <f t="shared" si="216"/>
        <v>20.649561552289477</v>
      </c>
      <c r="AT113" s="7">
        <f t="shared" ref="AT113:AU113" si="305">((AD113/AD101)-1)*100</f>
        <v>23.162469681490315</v>
      </c>
      <c r="AU113" s="7">
        <f t="shared" si="305"/>
        <v>17.30263856757086</v>
      </c>
      <c r="AV113" s="7">
        <f t="shared" si="222"/>
        <v>3.346922984718617</v>
      </c>
      <c r="AW113" s="7"/>
      <c r="AX113" s="7">
        <f t="shared" si="146"/>
        <v>90.967658998441479</v>
      </c>
      <c r="AY113" s="7">
        <f t="shared" ref="AY113:AZ113" si="306">((AD113/AD52)-1)*100</f>
        <v>93.219798607388555</v>
      </c>
      <c r="AZ113" s="7">
        <f t="shared" si="306"/>
        <v>60.418804653682436</v>
      </c>
      <c r="BA113" s="7">
        <f t="shared" si="147"/>
        <v>30.548854344759043</v>
      </c>
      <c r="BB113" s="7"/>
      <c r="BH113" s="1">
        <f t="shared" si="224"/>
        <v>83</v>
      </c>
      <c r="BI113" s="1">
        <f t="shared" si="225"/>
        <v>70</v>
      </c>
      <c r="BJ113" s="1">
        <f t="shared" si="226"/>
        <v>62</v>
      </c>
      <c r="BK113" s="1">
        <f t="shared" si="227"/>
        <v>72</v>
      </c>
      <c r="BL113" s="1">
        <f t="shared" si="228"/>
        <v>91</v>
      </c>
      <c r="BN113" s="1">
        <f t="shared" si="151"/>
        <v>42</v>
      </c>
      <c r="BO113" s="1">
        <f t="shared" si="152"/>
        <v>42</v>
      </c>
      <c r="BP113" s="1">
        <f t="shared" si="153"/>
        <v>39</v>
      </c>
      <c r="BQ113" s="1">
        <f t="shared" si="154"/>
        <v>38</v>
      </c>
      <c r="BR113" s="1">
        <f t="shared" si="155"/>
        <v>42</v>
      </c>
    </row>
    <row r="114" spans="1:76">
      <c r="A114" s="1">
        <v>1980</v>
      </c>
      <c r="B114" s="1">
        <v>7</v>
      </c>
      <c r="C114" s="4">
        <v>4.7481</v>
      </c>
      <c r="D114" s="4">
        <v>6.9589999999999996</v>
      </c>
      <c r="E114" s="2">
        <f t="shared" si="167"/>
        <v>5418.7258540656785</v>
      </c>
      <c r="F114" s="2">
        <f t="shared" si="168"/>
        <v>1735.2350805765941</v>
      </c>
      <c r="G114" s="5">
        <f t="shared" si="169"/>
        <v>3.1227618175314391</v>
      </c>
      <c r="H114" s="4">
        <f t="shared" si="170"/>
        <v>3.1257289261389056</v>
      </c>
      <c r="I114" s="4">
        <f t="shared" si="171"/>
        <v>3.1546009140537743</v>
      </c>
      <c r="J114" s="4">
        <f t="shared" si="172"/>
        <v>-2.8871987914868669E-2</v>
      </c>
      <c r="K114" s="2" t="str">
        <f t="shared" si="181"/>
        <v>GSCI</v>
      </c>
      <c r="L114" s="11">
        <f t="shared" si="182"/>
        <v>7046.2598267747962</v>
      </c>
      <c r="M114" s="2">
        <f t="shared" si="173"/>
        <v>3653.1294852457627</v>
      </c>
      <c r="N114" s="2">
        <f t="shared" si="174"/>
        <v>1774.9647377948077</v>
      </c>
      <c r="O114" s="2">
        <f t="shared" si="175"/>
        <v>1878.164747450955</v>
      </c>
      <c r="P114" s="2">
        <f t="shared" si="183"/>
        <v>5418.7258540656785</v>
      </c>
      <c r="Q114" s="2">
        <f t="shared" si="184"/>
        <v>1735.2350805765941</v>
      </c>
      <c r="U114" s="5">
        <f t="shared" si="176"/>
        <v>4.7481</v>
      </c>
      <c r="V114" s="5">
        <f t="shared" si="177"/>
        <v>6.9589999999999996</v>
      </c>
      <c r="X114" s="6">
        <v>29403</v>
      </c>
      <c r="Y114" s="2" t="str">
        <f t="shared" si="185"/>
        <v>DBC</v>
      </c>
      <c r="Z114" s="11">
        <f t="shared" si="189"/>
        <v>7046.2598267747962</v>
      </c>
      <c r="AA114" s="16">
        <f t="shared" si="301"/>
        <v>3653.1294852457627</v>
      </c>
      <c r="AB114" s="16">
        <f t="shared" si="302"/>
        <v>1774.9647377948077</v>
      </c>
      <c r="AC114" s="16">
        <f t="shared" si="303"/>
        <v>1878.164747450955</v>
      </c>
      <c r="AD114" s="2">
        <f t="shared" si="162"/>
        <v>5418.7258540656785</v>
      </c>
      <c r="AE114" s="2">
        <f t="shared" si="163"/>
        <v>1735.2350805765941</v>
      </c>
      <c r="AF114" s="12" t="str">
        <f t="shared" si="219"/>
        <v/>
      </c>
      <c r="AG114" s="13" t="str">
        <f t="shared" si="214"/>
        <v/>
      </c>
      <c r="AH114" s="13" t="str">
        <f t="shared" ref="AH114:AI114" si="307">IF($B114=12,((AD114/AD102)-1)*100,"")</f>
        <v/>
      </c>
      <c r="AI114" s="13" t="str">
        <f t="shared" si="307"/>
        <v/>
      </c>
      <c r="AK114" s="12"/>
      <c r="AS114" s="7">
        <f t="shared" si="216"/>
        <v>24.705818360144228</v>
      </c>
      <c r="AT114" s="7">
        <f t="shared" ref="AT114:AU114" si="308">((AD114/AD102)-1)*100</f>
        <v>34.629232554324439</v>
      </c>
      <c r="AU114" s="7">
        <f t="shared" si="308"/>
        <v>23.805497464489346</v>
      </c>
      <c r="AV114" s="7">
        <f t="shared" si="222"/>
        <v>0.90032089565488249</v>
      </c>
      <c r="AW114" s="7"/>
      <c r="AX114" s="7">
        <f t="shared" si="146"/>
        <v>90.924096528983384</v>
      </c>
      <c r="AY114" s="7">
        <f t="shared" ref="AY114:AZ114" si="309">((AD114/AD53)-1)*100</f>
        <v>99.112103070160515</v>
      </c>
      <c r="AZ114" s="7">
        <f t="shared" si="309"/>
        <v>63.767370356137334</v>
      </c>
      <c r="BA114" s="7">
        <f t="shared" si="147"/>
        <v>27.156726172846049</v>
      </c>
      <c r="BB114" s="7"/>
      <c r="BH114" s="1">
        <f t="shared" si="224"/>
        <v>84</v>
      </c>
      <c r="BI114" s="1">
        <f t="shared" si="225"/>
        <v>71</v>
      </c>
      <c r="BJ114" s="1">
        <f t="shared" si="226"/>
        <v>63</v>
      </c>
      <c r="BK114" s="1">
        <f t="shared" si="227"/>
        <v>73</v>
      </c>
      <c r="BL114" s="1">
        <f t="shared" si="228"/>
        <v>92</v>
      </c>
      <c r="BN114" s="1">
        <f t="shared" si="151"/>
        <v>43</v>
      </c>
      <c r="BO114" s="1">
        <f t="shared" si="152"/>
        <v>43</v>
      </c>
      <c r="BP114" s="1">
        <f t="shared" si="153"/>
        <v>40</v>
      </c>
      <c r="BQ114" s="1">
        <f t="shared" si="154"/>
        <v>39</v>
      </c>
      <c r="BR114" s="1">
        <f t="shared" si="155"/>
        <v>43</v>
      </c>
    </row>
    <row r="115" spans="1:76">
      <c r="A115" s="1">
        <v>1980</v>
      </c>
      <c r="B115" s="1">
        <v>8</v>
      </c>
      <c r="C115" s="4">
        <v>1.609</v>
      </c>
      <c r="D115" s="4">
        <v>1.0109999999999999</v>
      </c>
      <c r="E115" s="2">
        <f t="shared" si="167"/>
        <v>5505.9131530575951</v>
      </c>
      <c r="F115" s="2">
        <f t="shared" si="168"/>
        <v>1752.7783072412235</v>
      </c>
      <c r="G115" s="5">
        <f t="shared" si="169"/>
        <v>3.1412490275074201</v>
      </c>
      <c r="H115" s="4">
        <f t="shared" si="170"/>
        <v>3.1405099750613004</v>
      </c>
      <c r="I115" s="4">
        <f t="shared" si="171"/>
        <v>3.1510872596994708</v>
      </c>
      <c r="J115" s="4">
        <f t="shared" si="172"/>
        <v>-1.0577284638170426E-2</v>
      </c>
      <c r="K115" s="2" t="str">
        <f t="shared" si="181"/>
        <v xml:space="preserve">      SPX</v>
      </c>
      <c r="L115" s="11">
        <f t="shared" si="182"/>
        <v>7117.4975136234898</v>
      </c>
      <c r="M115" s="2">
        <f t="shared" si="173"/>
        <v>3700.6769134736105</v>
      </c>
      <c r="N115" s="2">
        <f t="shared" si="174"/>
        <v>1803.523920425926</v>
      </c>
      <c r="O115" s="2">
        <f t="shared" si="175"/>
        <v>1897.1529930476843</v>
      </c>
      <c r="P115" s="2">
        <f t="shared" si="183"/>
        <v>5505.9131530575951</v>
      </c>
      <c r="Q115" s="2">
        <f t="shared" si="184"/>
        <v>1752.7783072412235</v>
      </c>
      <c r="U115" s="5">
        <f t="shared" si="176"/>
        <v>1.609</v>
      </c>
      <c r="V115" s="5">
        <f t="shared" si="177"/>
        <v>1.0109999999999999</v>
      </c>
      <c r="X115" s="6">
        <v>29434</v>
      </c>
      <c r="Y115" s="2" t="str">
        <f t="shared" si="185"/>
        <v xml:space="preserve">      SPY</v>
      </c>
      <c r="Z115" s="11">
        <f t="shared" si="189"/>
        <v>7117.4975136234898</v>
      </c>
      <c r="AA115" s="16">
        <f t="shared" si="301"/>
        <v>3700.6769134736105</v>
      </c>
      <c r="AB115" s="16">
        <f t="shared" si="302"/>
        <v>1803.523920425926</v>
      </c>
      <c r="AC115" s="16">
        <f t="shared" si="303"/>
        <v>1897.1529930476843</v>
      </c>
      <c r="AD115" s="2">
        <f t="shared" si="162"/>
        <v>5505.9131530575951</v>
      </c>
      <c r="AE115" s="2">
        <f t="shared" si="163"/>
        <v>1752.7783072412235</v>
      </c>
      <c r="AF115" s="12" t="str">
        <f t="shared" si="219"/>
        <v/>
      </c>
      <c r="AG115" s="13" t="str">
        <f t="shared" si="214"/>
        <v/>
      </c>
      <c r="AH115" s="13" t="str">
        <f t="shared" ref="AH115:AI115" si="310">IF($B115=12,((AD115/AD103)-1)*100,"")</f>
        <v/>
      </c>
      <c r="AI115" s="13" t="str">
        <f t="shared" si="310"/>
        <v/>
      </c>
      <c r="AK115" s="12"/>
      <c r="AS115" s="7">
        <f t="shared" si="216"/>
        <v>19.094822902302422</v>
      </c>
      <c r="AT115" s="7">
        <f t="shared" ref="AT115:AU115" si="311">((AD115/AD103)-1)*100</f>
        <v>22.667769852240927</v>
      </c>
      <c r="AU115" s="7">
        <f t="shared" si="311"/>
        <v>18.235010914111129</v>
      </c>
      <c r="AV115" s="7">
        <f t="shared" si="222"/>
        <v>0.8598119881912929</v>
      </c>
      <c r="AW115" s="7"/>
      <c r="AX115" s="7">
        <f t="shared" si="146"/>
        <v>106.12904996247478</v>
      </c>
      <c r="AY115" s="7">
        <f t="shared" ref="AY115:AZ115" si="312">((AD115/AD54)-1)*100</f>
        <v>87.623055344529305</v>
      </c>
      <c r="AZ115" s="7">
        <f t="shared" si="312"/>
        <v>76.809596484007997</v>
      </c>
      <c r="BA115" s="7">
        <f t="shared" si="147"/>
        <v>29.319453478466784</v>
      </c>
      <c r="BB115" s="7"/>
      <c r="BH115" s="1">
        <f t="shared" si="224"/>
        <v>85</v>
      </c>
      <c r="BI115" s="1">
        <f t="shared" si="225"/>
        <v>72</v>
      </c>
      <c r="BJ115" s="1">
        <f t="shared" si="226"/>
        <v>64</v>
      </c>
      <c r="BK115" s="1">
        <f t="shared" si="227"/>
        <v>74</v>
      </c>
      <c r="BL115" s="1">
        <f t="shared" si="228"/>
        <v>93</v>
      </c>
      <c r="BN115" s="1">
        <f t="shared" si="151"/>
        <v>44</v>
      </c>
      <c r="BO115" s="1">
        <f t="shared" si="152"/>
        <v>44</v>
      </c>
      <c r="BP115" s="1">
        <f t="shared" si="153"/>
        <v>41</v>
      </c>
      <c r="BQ115" s="1">
        <f t="shared" si="154"/>
        <v>40</v>
      </c>
      <c r="BR115" s="1">
        <f t="shared" si="155"/>
        <v>44</v>
      </c>
    </row>
    <row r="116" spans="1:76">
      <c r="A116" s="1">
        <v>1980</v>
      </c>
      <c r="B116" s="1">
        <v>9</v>
      </c>
      <c r="C116" s="4">
        <v>5.5884</v>
      </c>
      <c r="D116" s="4">
        <v>2.9420000000000002</v>
      </c>
      <c r="E116" s="2">
        <f t="shared" si="167"/>
        <v>5813.6056037030658</v>
      </c>
      <c r="F116" s="2">
        <f t="shared" si="168"/>
        <v>1804.3450450402604</v>
      </c>
      <c r="G116" s="5">
        <f t="shared" si="169"/>
        <v>3.2220032524728919</v>
      </c>
      <c r="H116" s="4">
        <f t="shared" si="170"/>
        <v>3.2181226202151971</v>
      </c>
      <c r="I116" s="4">
        <f t="shared" si="171"/>
        <v>3.1697493630608977</v>
      </c>
      <c r="J116" s="4">
        <f t="shared" si="172"/>
        <v>4.8373257154299409E-2</v>
      </c>
      <c r="K116" s="2" t="str">
        <f t="shared" si="181"/>
        <v xml:space="preserve">      SPX</v>
      </c>
      <c r="L116" s="11">
        <f t="shared" si="182"/>
        <v>7326.8942904742926</v>
      </c>
      <c r="M116" s="2">
        <f t="shared" si="173"/>
        <v>3857.2792852981556</v>
      </c>
      <c r="N116" s="2">
        <f t="shared" si="174"/>
        <v>1904.3120511950085</v>
      </c>
      <c r="O116" s="2">
        <f t="shared" si="175"/>
        <v>1952.9672341031471</v>
      </c>
      <c r="P116" s="2">
        <f t="shared" si="183"/>
        <v>5813.6056037030658</v>
      </c>
      <c r="Q116" s="2">
        <f t="shared" si="184"/>
        <v>1804.3450450402604</v>
      </c>
      <c r="U116" s="5">
        <f t="shared" si="176"/>
        <v>5.5884</v>
      </c>
      <c r="V116" s="5">
        <f t="shared" si="177"/>
        <v>2.9420000000000002</v>
      </c>
      <c r="X116" s="6">
        <v>29465</v>
      </c>
      <c r="Y116" s="2" t="str">
        <f t="shared" si="185"/>
        <v xml:space="preserve">      SPY</v>
      </c>
      <c r="Z116" s="11">
        <f t="shared" si="189"/>
        <v>7326.8942904742926</v>
      </c>
      <c r="AA116" s="16">
        <f t="shared" si="301"/>
        <v>3857.2792852981556</v>
      </c>
      <c r="AB116" s="16">
        <f t="shared" si="302"/>
        <v>1904.3120511950085</v>
      </c>
      <c r="AC116" s="16">
        <f t="shared" si="303"/>
        <v>1952.9672341031471</v>
      </c>
      <c r="AD116" s="2">
        <f t="shared" si="162"/>
        <v>5813.6056037030658</v>
      </c>
      <c r="AE116" s="2">
        <f t="shared" si="163"/>
        <v>1804.3450450402604</v>
      </c>
      <c r="AF116" s="12" t="str">
        <f t="shared" si="219"/>
        <v/>
      </c>
      <c r="AG116" s="13" t="str">
        <f t="shared" si="214"/>
        <v/>
      </c>
      <c r="AH116" s="13" t="str">
        <f t="shared" ref="AH116:AI116" si="313">IF($B116=12,((AD116/AD104)-1)*100,"")</f>
        <v/>
      </c>
      <c r="AI116" s="13" t="str">
        <f t="shared" si="313"/>
        <v/>
      </c>
      <c r="AK116" s="12"/>
      <c r="AS116" s="7">
        <f t="shared" si="216"/>
        <v>17.547235251620297</v>
      </c>
      <c r="AT116" s="7">
        <f t="shared" ref="AT116:AU116" si="314">((AD116/AD104)-1)*100</f>
        <v>24.186278554347584</v>
      </c>
      <c r="AU116" s="7">
        <f t="shared" si="314"/>
        <v>21.192357796678564</v>
      </c>
      <c r="AV116" s="7">
        <f t="shared" si="222"/>
        <v>-3.6451225450582676</v>
      </c>
      <c r="AW116" s="7"/>
      <c r="AX116" s="7">
        <f t="shared" si="146"/>
        <v>115.99047923736366</v>
      </c>
      <c r="AY116" s="7">
        <f t="shared" ref="AY116:AZ116" si="315">((AD116/AD55)-1)*100</f>
        <v>80.747559798332873</v>
      </c>
      <c r="AZ116" s="7">
        <f t="shared" si="315"/>
        <v>85.268352448614166</v>
      </c>
      <c r="BA116" s="7">
        <f t="shared" si="147"/>
        <v>30.722126788749492</v>
      </c>
      <c r="BB116" s="7"/>
      <c r="BH116" s="1">
        <f t="shared" si="224"/>
        <v>86</v>
      </c>
      <c r="BI116" s="1">
        <f t="shared" si="225"/>
        <v>73</v>
      </c>
      <c r="BJ116" s="1">
        <f t="shared" si="226"/>
        <v>65</v>
      </c>
      <c r="BK116" s="1">
        <f t="shared" si="227"/>
        <v>74</v>
      </c>
      <c r="BL116" s="1">
        <f t="shared" si="228"/>
        <v>94</v>
      </c>
      <c r="BN116" s="1">
        <f t="shared" si="151"/>
        <v>45</v>
      </c>
      <c r="BO116" s="1">
        <f t="shared" si="152"/>
        <v>45</v>
      </c>
      <c r="BP116" s="1">
        <f t="shared" si="153"/>
        <v>42</v>
      </c>
      <c r="BQ116" s="1">
        <f t="shared" si="154"/>
        <v>41</v>
      </c>
      <c r="BR116" s="1">
        <f t="shared" si="155"/>
        <v>45</v>
      </c>
    </row>
    <row r="117" spans="1:76">
      <c r="A117" s="1">
        <v>1980</v>
      </c>
      <c r="B117" s="1">
        <v>10</v>
      </c>
      <c r="C117" s="4">
        <v>3.1375999999999999</v>
      </c>
      <c r="D117" s="4">
        <v>2.0249999999999999</v>
      </c>
      <c r="E117" s="2">
        <f t="shared" si="167"/>
        <v>5996.0132931248536</v>
      </c>
      <c r="F117" s="2">
        <f t="shared" si="168"/>
        <v>1840.8830322023259</v>
      </c>
      <c r="G117" s="5">
        <f t="shared" si="169"/>
        <v>3.2571397466527627</v>
      </c>
      <c r="H117" s="4">
        <f t="shared" si="170"/>
        <v>3.2552817882509739</v>
      </c>
      <c r="I117" s="4">
        <f t="shared" si="171"/>
        <v>3.1927468324271779</v>
      </c>
      <c r="J117" s="4">
        <f t="shared" si="172"/>
        <v>6.2534955823795979E-2</v>
      </c>
      <c r="K117" s="2" t="str">
        <f t="shared" si="181"/>
        <v>GSCI</v>
      </c>
      <c r="L117" s="11">
        <f t="shared" si="182"/>
        <v>7556.7829257322146</v>
      </c>
      <c r="M117" s="2">
        <f t="shared" si="173"/>
        <v>3956.5765667070391</v>
      </c>
      <c r="N117" s="2">
        <f t="shared" si="174"/>
        <v>1964.0617461133031</v>
      </c>
      <c r="O117" s="2">
        <f t="shared" si="175"/>
        <v>1992.514820593736</v>
      </c>
      <c r="P117" s="2">
        <f t="shared" si="183"/>
        <v>5996.0132931248536</v>
      </c>
      <c r="Q117" s="2">
        <f t="shared" si="184"/>
        <v>1840.8830322023259</v>
      </c>
      <c r="U117" s="5">
        <f t="shared" si="176"/>
        <v>3.1375999999999999</v>
      </c>
      <c r="V117" s="5">
        <f t="shared" si="177"/>
        <v>2.0249999999999999</v>
      </c>
      <c r="X117" s="6">
        <v>29495</v>
      </c>
      <c r="Y117" s="2" t="str">
        <f t="shared" si="185"/>
        <v>DBC</v>
      </c>
      <c r="Z117" s="11">
        <f t="shared" si="189"/>
        <v>7556.7829257322146</v>
      </c>
      <c r="AA117" s="16">
        <f t="shared" si="301"/>
        <v>3956.5765667070391</v>
      </c>
      <c r="AB117" s="16">
        <f t="shared" si="302"/>
        <v>1964.0617461133031</v>
      </c>
      <c r="AC117" s="16">
        <f t="shared" si="303"/>
        <v>1992.514820593736</v>
      </c>
      <c r="AD117" s="2">
        <f t="shared" si="162"/>
        <v>5996.0132931248536</v>
      </c>
      <c r="AE117" s="2">
        <f t="shared" si="163"/>
        <v>1840.8830322023259</v>
      </c>
      <c r="AF117" s="12" t="str">
        <f t="shared" si="219"/>
        <v/>
      </c>
      <c r="AG117" s="13" t="str">
        <f t="shared" si="214"/>
        <v/>
      </c>
      <c r="AH117" s="13" t="str">
        <f t="shared" ref="AH117:AI117" si="316">IF($B117=12,((AD117/AD105)-1)*100,"")</f>
        <v/>
      </c>
      <c r="AI117" s="13" t="str">
        <f t="shared" si="316"/>
        <v/>
      </c>
      <c r="AK117" s="12"/>
      <c r="AS117" s="7">
        <f t="shared" si="216"/>
        <v>25.19829906518547</v>
      </c>
      <c r="AT117" s="7">
        <f t="shared" ref="AT117:AU117" si="317">((AD117/AD105)-1)*100</f>
        <v>32.269472854533362</v>
      </c>
      <c r="AU117" s="7">
        <f t="shared" si="317"/>
        <v>32.105198929518394</v>
      </c>
      <c r="AV117" s="7">
        <f t="shared" si="222"/>
        <v>-6.9068998643329245</v>
      </c>
      <c r="AW117" s="7"/>
      <c r="AX117" s="7">
        <f t="shared" si="146"/>
        <v>120.25647272485185</v>
      </c>
      <c r="AY117" s="7">
        <f t="shared" ref="AY117:AZ117" si="318">((AD117/AD56)-1)*100</f>
        <v>84.317476008073328</v>
      </c>
      <c r="AZ117" s="7">
        <f t="shared" si="318"/>
        <v>95.105373175027765</v>
      </c>
      <c r="BA117" s="7">
        <f t="shared" si="147"/>
        <v>25.151099549824082</v>
      </c>
      <c r="BB117" s="7"/>
      <c r="BH117" s="1">
        <f t="shared" si="224"/>
        <v>87</v>
      </c>
      <c r="BI117" s="1">
        <f t="shared" si="225"/>
        <v>74</v>
      </c>
      <c r="BJ117" s="1">
        <f t="shared" si="226"/>
        <v>66</v>
      </c>
      <c r="BK117" s="1">
        <f t="shared" si="227"/>
        <v>74</v>
      </c>
      <c r="BL117" s="1">
        <f t="shared" si="228"/>
        <v>95</v>
      </c>
      <c r="BN117" s="1">
        <f t="shared" si="151"/>
        <v>46</v>
      </c>
      <c r="BO117" s="1">
        <f t="shared" si="152"/>
        <v>46</v>
      </c>
      <c r="BP117" s="1">
        <f t="shared" si="153"/>
        <v>43</v>
      </c>
      <c r="BQ117" s="1">
        <f t="shared" si="154"/>
        <v>42</v>
      </c>
      <c r="BR117" s="1">
        <f t="shared" si="155"/>
        <v>46</v>
      </c>
    </row>
    <row r="118" spans="1:76">
      <c r="A118" s="1">
        <v>1980</v>
      </c>
      <c r="B118" s="1">
        <v>11</v>
      </c>
      <c r="C118" s="4">
        <v>-1.3882000000000001</v>
      </c>
      <c r="D118" s="4">
        <v>10.653</v>
      </c>
      <c r="E118" s="2">
        <f t="shared" si="167"/>
        <v>5912.776636589695</v>
      </c>
      <c r="F118" s="2">
        <f t="shared" si="168"/>
        <v>2036.9923016228397</v>
      </c>
      <c r="G118" s="5">
        <f t="shared" si="169"/>
        <v>2.9026995496640211</v>
      </c>
      <c r="H118" s="4">
        <f t="shared" si="170"/>
        <v>2.9194891800729237</v>
      </c>
      <c r="I118" s="4">
        <f t="shared" si="171"/>
        <v>3.1164186001210843</v>
      </c>
      <c r="J118" s="4">
        <f t="shared" si="172"/>
        <v>-0.19692942004816061</v>
      </c>
      <c r="K118" s="2" t="str">
        <f t="shared" si="181"/>
        <v>GSCI</v>
      </c>
      <c r="L118" s="11">
        <f t="shared" si="182"/>
        <v>7451.8796651572002</v>
      </c>
      <c r="M118" s="2">
        <f t="shared" si="173"/>
        <v>4141.5740653853445</v>
      </c>
      <c r="N118" s="2">
        <f t="shared" si="174"/>
        <v>1936.7966409537582</v>
      </c>
      <c r="O118" s="2">
        <f t="shared" si="175"/>
        <v>2204.7774244315865</v>
      </c>
      <c r="P118" s="2">
        <f t="shared" si="183"/>
        <v>5912.776636589695</v>
      </c>
      <c r="Q118" s="2">
        <f t="shared" si="184"/>
        <v>2036.9923016228397</v>
      </c>
      <c r="U118" s="5">
        <f t="shared" si="176"/>
        <v>-1.3882000000000001</v>
      </c>
      <c r="V118" s="5">
        <f t="shared" si="177"/>
        <v>10.653</v>
      </c>
      <c r="X118" s="6">
        <v>29526</v>
      </c>
      <c r="Y118" s="2" t="str">
        <f t="shared" si="185"/>
        <v>DBC</v>
      </c>
      <c r="Z118" s="11">
        <f t="shared" si="189"/>
        <v>7451.8796651572002</v>
      </c>
      <c r="AA118" s="16">
        <f t="shared" si="301"/>
        <v>4141.5740653853445</v>
      </c>
      <c r="AB118" s="16">
        <f t="shared" si="302"/>
        <v>1936.7966409537582</v>
      </c>
      <c r="AC118" s="16">
        <f t="shared" si="303"/>
        <v>2204.7774244315865</v>
      </c>
      <c r="AD118" s="2">
        <f t="shared" si="162"/>
        <v>5912.776636589695</v>
      </c>
      <c r="AE118" s="2">
        <f t="shared" si="163"/>
        <v>2036.9923016228397</v>
      </c>
      <c r="AF118" s="12" t="str">
        <f t="shared" si="219"/>
        <v/>
      </c>
      <c r="AG118" s="13" t="str">
        <f t="shared" si="214"/>
        <v/>
      </c>
      <c r="AH118" s="13" t="str">
        <f t="shared" ref="AH118:AI118" si="319">IF($B118=12,((AD118/AD106)-1)*100,"")</f>
        <v/>
      </c>
      <c r="AI118" s="13" t="str">
        <f t="shared" si="319"/>
        <v/>
      </c>
      <c r="AK118" s="12"/>
      <c r="AS118" s="7">
        <f t="shared" si="216"/>
        <v>15.45726078873091</v>
      </c>
      <c r="AT118" s="7">
        <f t="shared" ref="AT118:AU118" si="320">((AD118/AD106)-1)*100</f>
        <v>21.978262770188394</v>
      </c>
      <c r="AU118" s="7">
        <f t="shared" si="320"/>
        <v>39.545755989308162</v>
      </c>
      <c r="AV118" s="7">
        <f t="shared" si="222"/>
        <v>-24.088495200577253</v>
      </c>
      <c r="AW118" s="7"/>
      <c r="AX118" s="7">
        <f t="shared" si="146"/>
        <v>136.18867829400148</v>
      </c>
      <c r="AY118" s="7">
        <f t="shared" ref="AY118:AZ118" si="321">((AD118/AD57)-1)*100</f>
        <v>97.650041818367868</v>
      </c>
      <c r="AZ118" s="7">
        <f t="shared" si="321"/>
        <v>102.64887132686607</v>
      </c>
      <c r="BA118" s="7">
        <f t="shared" si="147"/>
        <v>33.539806967135405</v>
      </c>
      <c r="BB118" s="7"/>
      <c r="BH118" s="1">
        <f t="shared" si="224"/>
        <v>88</v>
      </c>
      <c r="BI118" s="1">
        <f t="shared" si="225"/>
        <v>75</v>
      </c>
      <c r="BJ118" s="1">
        <f t="shared" si="226"/>
        <v>67</v>
      </c>
      <c r="BK118" s="1">
        <f t="shared" si="227"/>
        <v>74</v>
      </c>
      <c r="BL118" s="1">
        <f t="shared" si="228"/>
        <v>96</v>
      </c>
      <c r="BN118" s="1">
        <f t="shared" si="151"/>
        <v>47</v>
      </c>
      <c r="BO118" s="1">
        <f t="shared" si="152"/>
        <v>47</v>
      </c>
      <c r="BP118" s="1">
        <f t="shared" si="153"/>
        <v>44</v>
      </c>
      <c r="BQ118" s="1">
        <f t="shared" si="154"/>
        <v>43</v>
      </c>
      <c r="BR118" s="1">
        <f t="shared" si="155"/>
        <v>47</v>
      </c>
    </row>
    <row r="119" spans="1:76">
      <c r="A119" s="1">
        <v>1980</v>
      </c>
      <c r="B119" s="1">
        <v>12</v>
      </c>
      <c r="C119" s="4">
        <v>-7.4442000000000004</v>
      </c>
      <c r="D119" s="4">
        <v>-3.0169999999999999</v>
      </c>
      <c r="E119" s="2">
        <f t="shared" si="167"/>
        <v>5472.6177182086849</v>
      </c>
      <c r="F119" s="2">
        <f t="shared" si="168"/>
        <v>1975.5362438828786</v>
      </c>
      <c r="G119" s="5">
        <f t="shared" si="169"/>
        <v>2.7701935285441079</v>
      </c>
      <c r="H119" s="4">
        <f t="shared" si="170"/>
        <v>2.7773028452835753</v>
      </c>
      <c r="I119" s="4">
        <f t="shared" si="171"/>
        <v>3.0253067391797748</v>
      </c>
      <c r="J119" s="4">
        <f t="shared" si="172"/>
        <v>-0.24800389389619948</v>
      </c>
      <c r="K119" s="2" t="str">
        <f t="shared" si="181"/>
        <v xml:space="preserve">      SPX</v>
      </c>
      <c r="L119" s="11">
        <f t="shared" si="182"/>
        <v>7227.0564556594072</v>
      </c>
      <c r="M119" s="2">
        <f t="shared" si="173"/>
        <v>3930.8769149443642</v>
      </c>
      <c r="N119" s="2">
        <f t="shared" si="174"/>
        <v>1792.6176254078784</v>
      </c>
      <c r="O119" s="2">
        <f t="shared" si="175"/>
        <v>2138.2592895364855</v>
      </c>
      <c r="P119" s="2">
        <f t="shared" si="183"/>
        <v>5472.6177182086849</v>
      </c>
      <c r="Q119" s="2">
        <f t="shared" si="184"/>
        <v>1975.5362438828786</v>
      </c>
      <c r="U119" s="5">
        <f t="shared" si="176"/>
        <v>-7.4442000000000004</v>
      </c>
      <c r="V119" s="5">
        <f t="shared" si="177"/>
        <v>-3.0169999999999999</v>
      </c>
      <c r="X119" s="6">
        <v>29556</v>
      </c>
      <c r="Y119" s="2" t="str">
        <f t="shared" si="185"/>
        <v xml:space="preserve">      SPY</v>
      </c>
      <c r="Z119" s="11">
        <f t="shared" si="189"/>
        <v>7227.0564556594072</v>
      </c>
      <c r="AA119" s="16">
        <f t="shared" si="301"/>
        <v>3930.8769149443642</v>
      </c>
      <c r="AB119" s="16">
        <f t="shared" si="302"/>
        <v>1792.6176254078784</v>
      </c>
      <c r="AC119" s="16">
        <f t="shared" si="303"/>
        <v>2138.2592895364855</v>
      </c>
      <c r="AD119" s="2">
        <f t="shared" si="162"/>
        <v>5472.6177182086849</v>
      </c>
      <c r="AE119" s="2">
        <f t="shared" si="163"/>
        <v>1975.5362438828786</v>
      </c>
      <c r="AF119" s="12">
        <f t="shared" si="219"/>
        <v>1980</v>
      </c>
      <c r="AG119" s="13">
        <f t="shared" si="214"/>
        <v>10.174978186899208</v>
      </c>
      <c r="AH119" s="13">
        <f t="shared" ref="AH119:AI119" si="322">IF($B119=12,((AD119/AD107)-1)*100,"")</f>
        <v>11.084174531302926</v>
      </c>
      <c r="AI119" s="13">
        <f t="shared" si="322"/>
        <v>32.502751699769661</v>
      </c>
      <c r="AK119" s="12"/>
      <c r="AS119" s="7">
        <f t="shared" si="216"/>
        <v>10.174978186899208</v>
      </c>
      <c r="AT119" s="7">
        <f t="shared" ref="AT119:AU119" si="323">((AD119/AD107)-1)*100</f>
        <v>11.084174531302926</v>
      </c>
      <c r="AU119" s="7">
        <f t="shared" si="323"/>
        <v>32.502751699769661</v>
      </c>
      <c r="AV119" s="7">
        <f t="shared" si="222"/>
        <v>-22.327773512870451</v>
      </c>
      <c r="AW119" s="7"/>
      <c r="AX119" s="7">
        <f t="shared" si="146"/>
        <v>122.7826237075555</v>
      </c>
      <c r="AY119" s="7">
        <f t="shared" ref="AY119:AZ119" si="324">((AD119/AD58)-1)*100</f>
        <v>85.193156011322912</v>
      </c>
      <c r="AZ119" s="7">
        <f t="shared" si="324"/>
        <v>91.146534083131044</v>
      </c>
      <c r="BA119" s="7">
        <f t="shared" si="147"/>
        <v>31.636089624424457</v>
      </c>
      <c r="BB119" s="7"/>
      <c r="BH119" s="1">
        <f t="shared" si="224"/>
        <v>89</v>
      </c>
      <c r="BI119" s="1">
        <f t="shared" si="225"/>
        <v>76</v>
      </c>
      <c r="BJ119" s="1">
        <f t="shared" si="226"/>
        <v>68</v>
      </c>
      <c r="BK119" s="1">
        <f t="shared" si="227"/>
        <v>74</v>
      </c>
      <c r="BL119" s="1">
        <f t="shared" si="228"/>
        <v>97</v>
      </c>
      <c r="BN119" s="1">
        <f t="shared" si="151"/>
        <v>48</v>
      </c>
      <c r="BO119" s="1">
        <f t="shared" si="152"/>
        <v>48</v>
      </c>
      <c r="BP119" s="1">
        <f t="shared" si="153"/>
        <v>45</v>
      </c>
      <c r="BQ119" s="1">
        <f t="shared" si="154"/>
        <v>44</v>
      </c>
      <c r="BR119" s="1">
        <f t="shared" si="155"/>
        <v>48</v>
      </c>
    </row>
    <row r="120" spans="1:76">
      <c r="A120" s="1">
        <v>1981</v>
      </c>
      <c r="B120" s="1">
        <v>1</v>
      </c>
      <c r="C120" s="4">
        <v>-6.3540999999999999</v>
      </c>
      <c r="D120" s="4">
        <v>-4.1840000000000002</v>
      </c>
      <c r="E120" s="2">
        <f t="shared" si="167"/>
        <v>5124.8821157759867</v>
      </c>
      <c r="F120" s="2">
        <f t="shared" si="168"/>
        <v>1892.8798074388189</v>
      </c>
      <c r="G120" s="5">
        <f t="shared" si="169"/>
        <v>2.7074524730179581</v>
      </c>
      <c r="H120" s="4">
        <f t="shared" si="170"/>
        <v>2.7107786812210826</v>
      </c>
      <c r="I120" s="4">
        <f t="shared" si="171"/>
        <v>2.9416608796635071</v>
      </c>
      <c r="J120" s="4">
        <f t="shared" si="172"/>
        <v>-0.23088219844242452</v>
      </c>
      <c r="K120" s="2" t="str">
        <f t="shared" si="181"/>
        <v xml:space="preserve">      SPX</v>
      </c>
      <c r="L120" s="11">
        <f t="shared" si="182"/>
        <v>6924.6764135546173</v>
      </c>
      <c r="M120" s="2">
        <f t="shared" si="173"/>
        <v>3723.7570448574879</v>
      </c>
      <c r="N120" s="2">
        <f t="shared" si="174"/>
        <v>1840.5525324459422</v>
      </c>
      <c r="O120" s="2">
        <f t="shared" si="175"/>
        <v>1883.2045124115459</v>
      </c>
      <c r="P120" s="2">
        <f t="shared" si="183"/>
        <v>5124.8821157759867</v>
      </c>
      <c r="Q120" s="2">
        <f t="shared" si="184"/>
        <v>1892.8798074388189</v>
      </c>
      <c r="U120" s="5">
        <f t="shared" si="176"/>
        <v>-6.3540999999999999</v>
      </c>
      <c r="V120" s="5">
        <f t="shared" si="177"/>
        <v>-4.1840000000000002</v>
      </c>
      <c r="X120" s="6">
        <v>29587</v>
      </c>
      <c r="Y120" s="2" t="str">
        <f t="shared" si="185"/>
        <v xml:space="preserve">      SPY</v>
      </c>
      <c r="Z120" s="11">
        <f t="shared" si="189"/>
        <v>6924.6764135546173</v>
      </c>
      <c r="AA120" s="16">
        <f t="shared" si="301"/>
        <v>3723.7570448574879</v>
      </c>
      <c r="AB120" s="16">
        <f t="shared" si="302"/>
        <v>1840.5525324459422</v>
      </c>
      <c r="AC120" s="16">
        <f t="shared" si="303"/>
        <v>1883.2045124115459</v>
      </c>
      <c r="AD120" s="2">
        <f t="shared" si="162"/>
        <v>5124.8821157759867</v>
      </c>
      <c r="AE120" s="2">
        <f t="shared" si="163"/>
        <v>1892.8798074388189</v>
      </c>
      <c r="AF120" s="12" t="str">
        <f t="shared" si="219"/>
        <v/>
      </c>
      <c r="AG120" s="13" t="str">
        <f t="shared" si="214"/>
        <v/>
      </c>
      <c r="AH120" s="13" t="str">
        <f t="shared" ref="AH120:AI120" si="325">IF($B120=12,((AD120/AD108)-1)*100,"")</f>
        <v/>
      </c>
      <c r="AI120" s="13" t="str">
        <f t="shared" si="325"/>
        <v/>
      </c>
      <c r="AK120" s="12"/>
      <c r="AS120" s="7">
        <f t="shared" si="216"/>
        <v>-0.43286617625092338</v>
      </c>
      <c r="AT120" s="7">
        <f t="shared" ref="AT120:AU120" si="326">((AD120/AD108)-1)*100</f>
        <v>-1.8848762854052015</v>
      </c>
      <c r="AU120" s="7">
        <f t="shared" si="326"/>
        <v>19.52891896574085</v>
      </c>
      <c r="AV120" s="7">
        <f t="shared" si="222"/>
        <v>-19.961785141991772</v>
      </c>
      <c r="AW120" s="7"/>
      <c r="AX120" s="7">
        <f t="shared" si="146"/>
        <v>115.20672527360026</v>
      </c>
      <c r="AY120" s="7">
        <f t="shared" ref="AY120:AZ120" si="327">((AD120/AD59)-1)*100</f>
        <v>78.083024953799168</v>
      </c>
      <c r="AZ120" s="7">
        <f t="shared" si="327"/>
        <v>84.646445772306222</v>
      </c>
      <c r="BA120" s="7">
        <f t="shared" si="147"/>
        <v>30.560279501294033</v>
      </c>
      <c r="BB120" s="7"/>
      <c r="BH120" s="1">
        <f t="shared" si="224"/>
        <v>89</v>
      </c>
      <c r="BI120" s="1">
        <f t="shared" si="225"/>
        <v>76</v>
      </c>
      <c r="BJ120" s="1">
        <f t="shared" si="226"/>
        <v>69</v>
      </c>
      <c r="BK120" s="1">
        <f t="shared" si="227"/>
        <v>74</v>
      </c>
      <c r="BL120" s="1">
        <f t="shared" si="228"/>
        <v>98</v>
      </c>
      <c r="BN120" s="1">
        <f t="shared" si="151"/>
        <v>49</v>
      </c>
      <c r="BO120" s="1">
        <f t="shared" si="152"/>
        <v>49</v>
      </c>
      <c r="BP120" s="1">
        <f t="shared" si="153"/>
        <v>46</v>
      </c>
      <c r="BQ120" s="1">
        <f t="shared" si="154"/>
        <v>45</v>
      </c>
      <c r="BR120" s="1">
        <f t="shared" si="155"/>
        <v>49</v>
      </c>
    </row>
    <row r="121" spans="1:76">
      <c r="A121" s="1">
        <v>1981</v>
      </c>
      <c r="B121" s="1">
        <v>2</v>
      </c>
      <c r="C121" s="4">
        <v>-2.9024999999999999</v>
      </c>
      <c r="D121" s="4">
        <v>1.7370000000000001</v>
      </c>
      <c r="E121" s="2">
        <f t="shared" si="167"/>
        <v>4976.1324123655886</v>
      </c>
      <c r="F121" s="2">
        <f t="shared" si="168"/>
        <v>1925.7591296940313</v>
      </c>
      <c r="G121" s="5">
        <f t="shared" si="169"/>
        <v>2.5839848481757981</v>
      </c>
      <c r="H121" s="4">
        <f t="shared" si="170"/>
        <v>2.590022649749383</v>
      </c>
      <c r="I121" s="4">
        <f t="shared" si="171"/>
        <v>2.8475356082193732</v>
      </c>
      <c r="J121" s="4">
        <f t="shared" si="172"/>
        <v>-0.25751295846999023</v>
      </c>
      <c r="K121" s="2" t="str">
        <f t="shared" si="181"/>
        <v xml:space="preserve">      SPX</v>
      </c>
      <c r="L121" s="11">
        <f t="shared" si="182"/>
        <v>7044.9580428580621</v>
      </c>
      <c r="M121" s="2">
        <f t="shared" si="173"/>
        <v>3703.0462699838336</v>
      </c>
      <c r="N121" s="2">
        <f t="shared" si="174"/>
        <v>1787.1304951916989</v>
      </c>
      <c r="O121" s="2">
        <f t="shared" si="175"/>
        <v>1915.9157747921347</v>
      </c>
      <c r="P121" s="2">
        <f t="shared" si="183"/>
        <v>4976.1324123655886</v>
      </c>
      <c r="Q121" s="2">
        <f t="shared" si="184"/>
        <v>1925.7591296940313</v>
      </c>
      <c r="U121" s="5">
        <f t="shared" si="176"/>
        <v>-2.9024999999999999</v>
      </c>
      <c r="V121" s="5">
        <f t="shared" si="177"/>
        <v>1.7370000000000001</v>
      </c>
      <c r="X121" s="6">
        <v>29618</v>
      </c>
      <c r="Y121" s="2" t="str">
        <f t="shared" si="185"/>
        <v xml:space="preserve">      SPY</v>
      </c>
      <c r="Z121" s="11">
        <f t="shared" si="189"/>
        <v>7044.9580428580621</v>
      </c>
      <c r="AA121" s="16">
        <f t="shared" si="301"/>
        <v>3703.0462699838336</v>
      </c>
      <c r="AB121" s="16">
        <f t="shared" si="302"/>
        <v>1787.1304951916989</v>
      </c>
      <c r="AC121" s="16">
        <f t="shared" si="303"/>
        <v>1915.9157747921347</v>
      </c>
      <c r="AD121" s="2">
        <f t="shared" si="162"/>
        <v>4976.1324123655886</v>
      </c>
      <c r="AE121" s="2">
        <f t="shared" si="163"/>
        <v>1925.7591296940313</v>
      </c>
      <c r="AF121" s="12" t="str">
        <f t="shared" si="219"/>
        <v/>
      </c>
      <c r="AG121" s="13" t="str">
        <f t="shared" si="214"/>
        <v/>
      </c>
      <c r="AH121" s="13" t="str">
        <f t="shared" ref="AH121:AI121" si="328">IF($B121=12,((AD121/AD109)-1)*100,"")</f>
        <v/>
      </c>
      <c r="AI121" s="13" t="str">
        <f t="shared" si="328"/>
        <v/>
      </c>
      <c r="AK121" s="12"/>
      <c r="AS121" s="7">
        <f t="shared" si="216"/>
        <v>2.241943952048242</v>
      </c>
      <c r="AT121" s="7">
        <f t="shared" ref="AT121:AU121" si="329">((AD121/AD109)-1)*100</f>
        <v>-3.8436057297990378</v>
      </c>
      <c r="AU121" s="7">
        <f t="shared" si="329"/>
        <v>21.616081735531978</v>
      </c>
      <c r="AV121" s="7">
        <f t="shared" si="222"/>
        <v>-19.374137783483736</v>
      </c>
      <c r="AW121" s="7"/>
      <c r="AX121" s="7">
        <f t="shared" si="146"/>
        <v>95.183256451230008</v>
      </c>
      <c r="AY121" s="7">
        <f t="shared" ref="AY121:AZ121" si="330">((AD121/AD60)-1)*100</f>
        <v>81.603721630828673</v>
      </c>
      <c r="AZ121" s="7">
        <f t="shared" si="330"/>
        <v>67.466395542078558</v>
      </c>
      <c r="BA121" s="7">
        <f t="shared" si="147"/>
        <v>27.71686090915145</v>
      </c>
      <c r="BB121" s="7"/>
      <c r="BH121" s="1">
        <f t="shared" si="224"/>
        <v>90</v>
      </c>
      <c r="BI121" s="1">
        <f t="shared" si="225"/>
        <v>76</v>
      </c>
      <c r="BJ121" s="1">
        <f t="shared" si="226"/>
        <v>70</v>
      </c>
      <c r="BK121" s="1">
        <f t="shared" si="227"/>
        <v>74</v>
      </c>
      <c r="BL121" s="1">
        <f t="shared" si="228"/>
        <v>99</v>
      </c>
      <c r="BN121" s="1">
        <f t="shared" si="151"/>
        <v>50</v>
      </c>
      <c r="BO121" s="1">
        <f t="shared" si="152"/>
        <v>50</v>
      </c>
      <c r="BP121" s="1">
        <f t="shared" si="153"/>
        <v>47</v>
      </c>
      <c r="BQ121" s="1">
        <f t="shared" si="154"/>
        <v>46</v>
      </c>
      <c r="BR121" s="1">
        <f t="shared" si="155"/>
        <v>50</v>
      </c>
    </row>
    <row r="122" spans="1:76">
      <c r="A122" s="1">
        <v>1981</v>
      </c>
      <c r="B122" s="1">
        <v>3</v>
      </c>
      <c r="C122" s="4">
        <v>-0.16869999999999999</v>
      </c>
      <c r="D122" s="4">
        <v>3.9990000000000001</v>
      </c>
      <c r="E122" s="2">
        <f t="shared" si="167"/>
        <v>4967.7376769859275</v>
      </c>
      <c r="F122" s="2">
        <f t="shared" si="168"/>
        <v>2002.7702372904955</v>
      </c>
      <c r="G122" s="5">
        <f t="shared" si="169"/>
        <v>2.4804331442965082</v>
      </c>
      <c r="H122" s="4">
        <f t="shared" si="170"/>
        <v>2.4856516921752165</v>
      </c>
      <c r="I122" s="4">
        <f t="shared" si="171"/>
        <v>2.7509296966607248</v>
      </c>
      <c r="J122" s="4">
        <f t="shared" si="172"/>
        <v>-0.26527800448550831</v>
      </c>
      <c r="K122" s="2" t="str">
        <f t="shared" si="181"/>
        <v xml:space="preserve">      SPX</v>
      </c>
      <c r="L122" s="11">
        <f t="shared" si="182"/>
        <v>7326.6859149919555</v>
      </c>
      <c r="M122" s="2">
        <f t="shared" si="173"/>
        <v>3776.6488526723824</v>
      </c>
      <c r="N122" s="2">
        <f t="shared" si="174"/>
        <v>1784.1156060463104</v>
      </c>
      <c r="O122" s="2">
        <f t="shared" si="175"/>
        <v>1992.533246626072</v>
      </c>
      <c r="P122" s="2">
        <f t="shared" si="183"/>
        <v>4967.7376769859275</v>
      </c>
      <c r="Q122" s="2">
        <f t="shared" si="184"/>
        <v>2002.7702372904955</v>
      </c>
      <c r="U122" s="5">
        <f t="shared" si="176"/>
        <v>-0.16869999999999999</v>
      </c>
      <c r="V122" s="5">
        <f t="shared" si="177"/>
        <v>3.9990000000000001</v>
      </c>
      <c r="X122" s="6">
        <v>29646</v>
      </c>
      <c r="Y122" s="2" t="str">
        <f t="shared" si="185"/>
        <v xml:space="preserve">      SPY</v>
      </c>
      <c r="Z122" s="11">
        <f t="shared" si="189"/>
        <v>7326.6859149919555</v>
      </c>
      <c r="AA122" s="16">
        <f t="shared" si="301"/>
        <v>3776.6488526723824</v>
      </c>
      <c r="AB122" s="16">
        <f t="shared" si="302"/>
        <v>1784.1156060463104</v>
      </c>
      <c r="AC122" s="16">
        <f t="shared" si="303"/>
        <v>1992.533246626072</v>
      </c>
      <c r="AD122" s="2">
        <f t="shared" si="162"/>
        <v>4967.7376769859275</v>
      </c>
      <c r="AE122" s="2">
        <f t="shared" si="163"/>
        <v>2002.7702372904955</v>
      </c>
      <c r="AF122" s="12" t="str">
        <f t="shared" si="219"/>
        <v/>
      </c>
      <c r="AG122" s="13" t="str">
        <f t="shared" si="214"/>
        <v/>
      </c>
      <c r="AH122" s="13" t="str">
        <f t="shared" ref="AH122:AI122" si="331">IF($B122=12,((AD122/AD110)-1)*100,"")</f>
        <v/>
      </c>
      <c r="AI122" s="13" t="str">
        <f t="shared" si="331"/>
        <v/>
      </c>
      <c r="AK122" s="12"/>
      <c r="AS122" s="7">
        <f t="shared" si="216"/>
        <v>23.607030310103493</v>
      </c>
      <c r="AT122" s="7">
        <f t="shared" ref="AT122:AU122" si="332">((AD122/AD110)-1)*100</f>
        <v>11.591163807241456</v>
      </c>
      <c r="AU122" s="7">
        <f t="shared" si="332"/>
        <v>40.100034165727941</v>
      </c>
      <c r="AV122" s="7">
        <f t="shared" si="222"/>
        <v>-16.493003855624448</v>
      </c>
      <c r="AW122" s="7"/>
      <c r="AX122" s="7">
        <f t="shared" si="146"/>
        <v>104.71437707546083</v>
      </c>
      <c r="AY122" s="7">
        <f t="shared" ref="AY122:AZ122" si="333">((AD122/AD61)-1)*100</f>
        <v>71.489202693580793</v>
      </c>
      <c r="AZ122" s="7">
        <f t="shared" si="333"/>
        <v>75.644056092667469</v>
      </c>
      <c r="BA122" s="7">
        <f t="shared" si="147"/>
        <v>29.070320982793362</v>
      </c>
      <c r="BB122" s="7"/>
      <c r="BH122" s="1">
        <f t="shared" si="224"/>
        <v>91</v>
      </c>
      <c r="BI122" s="1">
        <f t="shared" si="225"/>
        <v>77</v>
      </c>
      <c r="BJ122" s="1">
        <f t="shared" si="226"/>
        <v>71</v>
      </c>
      <c r="BK122" s="1">
        <f t="shared" si="227"/>
        <v>74</v>
      </c>
      <c r="BL122" s="1">
        <f t="shared" si="228"/>
        <v>100</v>
      </c>
      <c r="BN122" s="1">
        <f t="shared" si="151"/>
        <v>51</v>
      </c>
      <c r="BO122" s="1">
        <f t="shared" si="152"/>
        <v>51</v>
      </c>
      <c r="BP122" s="1">
        <f t="shared" si="153"/>
        <v>48</v>
      </c>
      <c r="BQ122" s="1">
        <f t="shared" si="154"/>
        <v>47</v>
      </c>
      <c r="BR122" s="1">
        <f t="shared" si="155"/>
        <v>51</v>
      </c>
    </row>
    <row r="123" spans="1:76">
      <c r="A123" s="1">
        <v>1981</v>
      </c>
      <c r="B123" s="1">
        <v>4</v>
      </c>
      <c r="C123" s="4">
        <v>-1.365</v>
      </c>
      <c r="D123" s="4">
        <v>-1.9339999999999999</v>
      </c>
      <c r="E123" s="2">
        <f t="shared" si="167"/>
        <v>4899.9280576950696</v>
      </c>
      <c r="F123" s="2">
        <f t="shared" si="168"/>
        <v>1964.0366609012972</v>
      </c>
      <c r="G123" s="5">
        <f t="shared" si="169"/>
        <v>2.494825150283341</v>
      </c>
      <c r="H123" s="4">
        <f t="shared" si="170"/>
        <v>2.4943883189448588</v>
      </c>
      <c r="I123" s="4">
        <f t="shared" si="171"/>
        <v>2.6835337634035188</v>
      </c>
      <c r="J123" s="4">
        <f t="shared" si="172"/>
        <v>-0.18914544445865999</v>
      </c>
      <c r="K123" s="2" t="str">
        <f t="shared" si="181"/>
        <v xml:space="preserve">      SPX</v>
      </c>
      <c r="L123" s="11">
        <f t="shared" si="182"/>
        <v>7184.9878093960106</v>
      </c>
      <c r="M123" s="2">
        <f t="shared" si="173"/>
        <v>3713.7600816601021</v>
      </c>
      <c r="N123" s="2">
        <f t="shared" si="174"/>
        <v>1759.7624280237783</v>
      </c>
      <c r="O123" s="2">
        <f t="shared" si="175"/>
        <v>1953.9976536363238</v>
      </c>
      <c r="P123" s="2">
        <f t="shared" si="183"/>
        <v>4899.9280576950696</v>
      </c>
      <c r="Q123" s="2">
        <f t="shared" si="184"/>
        <v>1964.0366609012972</v>
      </c>
      <c r="U123" s="5">
        <f t="shared" si="176"/>
        <v>-1.365</v>
      </c>
      <c r="V123" s="5">
        <f t="shared" si="177"/>
        <v>-1.9339999999999999</v>
      </c>
      <c r="X123" s="6">
        <v>29677</v>
      </c>
      <c r="Y123" s="2" t="str">
        <f t="shared" si="185"/>
        <v xml:space="preserve">      SPY</v>
      </c>
      <c r="Z123" s="11">
        <f t="shared" si="189"/>
        <v>7184.9878093960106</v>
      </c>
      <c r="AA123" s="16">
        <f t="shared" si="301"/>
        <v>3713.7600816601021</v>
      </c>
      <c r="AB123" s="16">
        <f t="shared" si="302"/>
        <v>1759.7624280237783</v>
      </c>
      <c r="AC123" s="16">
        <f t="shared" si="303"/>
        <v>1953.9976536363238</v>
      </c>
      <c r="AD123" s="2">
        <f t="shared" si="162"/>
        <v>4899.9280576950696</v>
      </c>
      <c r="AE123" s="2">
        <f t="shared" si="163"/>
        <v>1964.0366609012972</v>
      </c>
      <c r="AF123" s="12" t="str">
        <f t="shared" si="219"/>
        <v/>
      </c>
      <c r="AG123" s="13" t="str">
        <f t="shared" si="214"/>
        <v/>
      </c>
      <c r="AH123" s="13" t="str">
        <f t="shared" ref="AH123:AI123" si="334">IF($B123=12,((AD123/AD111)-1)*100,"")</f>
        <v/>
      </c>
      <c r="AI123" s="13" t="str">
        <f t="shared" si="334"/>
        <v/>
      </c>
      <c r="AK123" s="12"/>
      <c r="AS123" s="7">
        <f t="shared" si="216"/>
        <v>15.860250942819532</v>
      </c>
      <c r="AT123" s="7">
        <f t="shared" ref="AT123:AU123" si="335">((AD123/AD111)-1)*100</f>
        <v>6.1349033093384797</v>
      </c>
      <c r="AU123" s="7">
        <f t="shared" si="335"/>
        <v>31.319594644545433</v>
      </c>
      <c r="AV123" s="7">
        <f t="shared" si="222"/>
        <v>-15.459343701725901</v>
      </c>
      <c r="AW123" s="7"/>
      <c r="AX123" s="7">
        <f t="shared" si="146"/>
        <v>94.210313459244816</v>
      </c>
      <c r="AY123" s="7">
        <f t="shared" ref="AY123:AZ123" si="336">((AD123/AD62)-1)*100</f>
        <v>68.801319563790258</v>
      </c>
      <c r="AZ123" s="7">
        <f t="shared" si="336"/>
        <v>66.631614634647619</v>
      </c>
      <c r="BA123" s="7">
        <f t="shared" si="147"/>
        <v>27.578698824597197</v>
      </c>
      <c r="BB123" s="7"/>
      <c r="BC123" s="7">
        <f t="shared" ref="BC123:BC186" si="337">((Z123/Z11)-1)*100</f>
        <v>618.49878093960103</v>
      </c>
      <c r="BD123" s="7">
        <f>((AD123/AD11)-1)*100</f>
        <v>389.9928057695069</v>
      </c>
      <c r="BE123" s="7">
        <f>((AE123/AE11)-1)*100</f>
        <v>96.403666090129718</v>
      </c>
      <c r="BF123" s="7">
        <f t="shared" ref="BF123:BF186" si="338">BC123-BE123</f>
        <v>522.09511484947132</v>
      </c>
      <c r="BH123" s="1">
        <f t="shared" si="224"/>
        <v>92</v>
      </c>
      <c r="BI123" s="1">
        <f t="shared" si="225"/>
        <v>78</v>
      </c>
      <c r="BJ123" s="1">
        <f t="shared" si="226"/>
        <v>72</v>
      </c>
      <c r="BK123" s="1">
        <f t="shared" si="227"/>
        <v>74</v>
      </c>
      <c r="BL123" s="1">
        <f t="shared" si="228"/>
        <v>101</v>
      </c>
      <c r="BN123" s="1">
        <f t="shared" si="151"/>
        <v>52</v>
      </c>
      <c r="BO123" s="1">
        <f t="shared" si="152"/>
        <v>52</v>
      </c>
      <c r="BP123" s="1">
        <f t="shared" si="153"/>
        <v>49</v>
      </c>
      <c r="BQ123" s="1">
        <f t="shared" si="154"/>
        <v>48</v>
      </c>
      <c r="BR123" s="1">
        <f t="shared" si="155"/>
        <v>52</v>
      </c>
      <c r="BT123" s="1">
        <f>IF(BC123&gt;0,BT122+1,BT122)</f>
        <v>1</v>
      </c>
      <c r="BU123" s="1">
        <f>IF(BD123&gt;0,BU122+1,BU122)</f>
        <v>1</v>
      </c>
      <c r="BV123" s="1">
        <f>IF(BE123&gt;0,BV122+1,BV122)</f>
        <v>1</v>
      </c>
      <c r="BW123" s="1">
        <f>IF(BF123&gt;0,BW122+1,BW122)</f>
        <v>1</v>
      </c>
      <c r="BX123" s="1">
        <f>BX122+1</f>
        <v>1</v>
      </c>
    </row>
    <row r="124" spans="1:76">
      <c r="A124" s="1">
        <v>1981</v>
      </c>
      <c r="B124" s="1">
        <v>5</v>
      </c>
      <c r="C124" s="4">
        <v>0.54179999999999995</v>
      </c>
      <c r="D124" s="4">
        <v>0.25600000000000001</v>
      </c>
      <c r="E124" s="2">
        <f t="shared" si="167"/>
        <v>4926.4758679116612</v>
      </c>
      <c r="F124" s="2">
        <f t="shared" si="168"/>
        <v>1969.0645947532043</v>
      </c>
      <c r="G124" s="5">
        <f t="shared" si="169"/>
        <v>2.5019371538337616</v>
      </c>
      <c r="H124" s="4">
        <f t="shared" si="170"/>
        <v>2.5015776855057186</v>
      </c>
      <c r="I124" s="4">
        <f t="shared" si="171"/>
        <v>2.6357451819377937</v>
      </c>
      <c r="J124" s="4">
        <f t="shared" si="172"/>
        <v>-0.13416749643207515</v>
      </c>
      <c r="K124" s="2" t="str">
        <f t="shared" si="181"/>
        <v xml:space="preserve">      SPX</v>
      </c>
      <c r="L124" s="11">
        <f t="shared" si="182"/>
        <v>7203.3813781880635</v>
      </c>
      <c r="M124" s="2">
        <f t="shared" si="173"/>
        <v>3728.296708488444</v>
      </c>
      <c r="N124" s="2">
        <f t="shared" si="174"/>
        <v>1769.2968208588111</v>
      </c>
      <c r="O124" s="2">
        <f t="shared" si="175"/>
        <v>1958.9998876296327</v>
      </c>
      <c r="P124" s="2">
        <f t="shared" si="183"/>
        <v>4926.4758679116612</v>
      </c>
      <c r="Q124" s="2">
        <f t="shared" si="184"/>
        <v>1969.0645947532043</v>
      </c>
      <c r="U124" s="5">
        <f t="shared" si="176"/>
        <v>0.54179999999999995</v>
      </c>
      <c r="V124" s="5">
        <f t="shared" si="177"/>
        <v>0.25600000000000001</v>
      </c>
      <c r="X124" s="6">
        <v>29707</v>
      </c>
      <c r="Y124" s="2" t="str">
        <f t="shared" si="185"/>
        <v xml:space="preserve">      SPY</v>
      </c>
      <c r="Z124" s="11">
        <f t="shared" si="189"/>
        <v>7203.3813781880635</v>
      </c>
      <c r="AA124" s="16">
        <f t="shared" si="301"/>
        <v>3728.296708488444</v>
      </c>
      <c r="AB124" s="16">
        <f t="shared" si="302"/>
        <v>1769.2968208588111</v>
      </c>
      <c r="AC124" s="16">
        <f t="shared" si="303"/>
        <v>1958.9998876296327</v>
      </c>
      <c r="AD124" s="2">
        <f t="shared" si="162"/>
        <v>4926.4758679116612</v>
      </c>
      <c r="AE124" s="2">
        <f t="shared" si="163"/>
        <v>1969.0645947532043</v>
      </c>
      <c r="AF124" s="12" t="str">
        <f t="shared" si="219"/>
        <v/>
      </c>
      <c r="AG124" s="13" t="str">
        <f t="shared" si="214"/>
        <v/>
      </c>
      <c r="AH124" s="13" t="str">
        <f t="shared" ref="AH124:AI124" si="339">IF($B124=12,((AD124/AD112)-1)*100,"")</f>
        <v/>
      </c>
      <c r="AI124" s="13" t="str">
        <f t="shared" si="339"/>
        <v/>
      </c>
      <c r="AK124" s="12"/>
      <c r="AS124" s="7">
        <f t="shared" si="216"/>
        <v>10.471965823933527</v>
      </c>
      <c r="AT124" s="7">
        <f t="shared" ref="AT124:AU124" si="340">((AD124/AD112)-1)*100</f>
        <v>0.59345761843703215</v>
      </c>
      <c r="AU124" s="7">
        <f t="shared" si="340"/>
        <v>25.212345507043032</v>
      </c>
      <c r="AV124" s="7">
        <f t="shared" si="222"/>
        <v>-14.740379683109506</v>
      </c>
      <c r="AW124" s="7"/>
      <c r="AX124" s="7">
        <f t="shared" si="146"/>
        <v>96.234193890165969</v>
      </c>
      <c r="AY124" s="7">
        <f t="shared" ref="AY124:AZ124" si="341">((AD124/AD63)-1)*100</f>
        <v>63.425789886254805</v>
      </c>
      <c r="AZ124" s="7">
        <f t="shared" si="341"/>
        <v>68.368095349934819</v>
      </c>
      <c r="BA124" s="7">
        <f t="shared" si="147"/>
        <v>27.86609854023115</v>
      </c>
      <c r="BB124" s="7"/>
      <c r="BC124" s="7">
        <f t="shared" si="337"/>
        <v>593.51505599797269</v>
      </c>
      <c r="BD124" s="7">
        <f t="shared" ref="BD124:BE124" si="342">((AD124/AD12)-1)*100</f>
        <v>374.30297078992413</v>
      </c>
      <c r="BE124" s="7">
        <f t="shared" si="342"/>
        <v>92.937730361778662</v>
      </c>
      <c r="BF124" s="7">
        <f t="shared" si="338"/>
        <v>500.57732563619402</v>
      </c>
      <c r="BH124" s="1">
        <f t="shared" si="224"/>
        <v>93</v>
      </c>
      <c r="BI124" s="1">
        <f t="shared" si="225"/>
        <v>79</v>
      </c>
      <c r="BJ124" s="1">
        <f t="shared" si="226"/>
        <v>73</v>
      </c>
      <c r="BK124" s="1">
        <f t="shared" si="227"/>
        <v>74</v>
      </c>
      <c r="BL124" s="1">
        <f t="shared" si="228"/>
        <v>102</v>
      </c>
      <c r="BN124" s="1">
        <f t="shared" si="151"/>
        <v>53</v>
      </c>
      <c r="BO124" s="1">
        <f t="shared" si="152"/>
        <v>53</v>
      </c>
      <c r="BP124" s="1">
        <f t="shared" si="153"/>
        <v>50</v>
      </c>
      <c r="BQ124" s="1">
        <f t="shared" si="154"/>
        <v>49</v>
      </c>
      <c r="BR124" s="1">
        <f t="shared" si="155"/>
        <v>53</v>
      </c>
      <c r="BT124" s="1">
        <f t="shared" ref="BT124:BT187" si="343">IF(BC124&gt;0,BT123+1,BT123)</f>
        <v>2</v>
      </c>
      <c r="BU124" s="1">
        <f t="shared" ref="BU124:BU187" si="344">IF(BD124&gt;0,BU123+1,BU123)</f>
        <v>2</v>
      </c>
      <c r="BV124" s="1">
        <f t="shared" ref="BV124:BV187" si="345">IF(BE124&gt;0,BV123+1,BV123)</f>
        <v>2</v>
      </c>
      <c r="BW124" s="1">
        <f t="shared" ref="BW124:BW187" si="346">IF(BF124&gt;0,BW123+1,BW123)</f>
        <v>2</v>
      </c>
      <c r="BX124" s="1">
        <f t="shared" ref="BX124:BX187" si="347">BX123+1</f>
        <v>2</v>
      </c>
    </row>
    <row r="125" spans="1:76">
      <c r="A125" s="1">
        <v>1981</v>
      </c>
      <c r="B125" s="1">
        <v>6</v>
      </c>
      <c r="C125" s="4">
        <v>-6.3535000000000004</v>
      </c>
      <c r="D125" s="4">
        <v>-0.626</v>
      </c>
      <c r="E125" s="2">
        <f t="shared" si="167"/>
        <v>4613.4722236438938</v>
      </c>
      <c r="F125" s="2">
        <f t="shared" si="168"/>
        <v>1956.7382503900492</v>
      </c>
      <c r="G125" s="5">
        <f t="shared" si="169"/>
        <v>2.3577360041509183</v>
      </c>
      <c r="H125" s="4">
        <f t="shared" si="170"/>
        <v>2.3645856080249565</v>
      </c>
      <c r="I125" s="4">
        <f t="shared" si="171"/>
        <v>2.5625848719938791</v>
      </c>
      <c r="J125" s="4">
        <f t="shared" si="172"/>
        <v>-0.19799926396892253</v>
      </c>
      <c r="K125" s="2" t="str">
        <f t="shared" si="181"/>
        <v xml:space="preserve">      SPX</v>
      </c>
      <c r="L125" s="11">
        <f t="shared" si="182"/>
        <v>7158.2882107606056</v>
      </c>
      <c r="M125" s="2">
        <f t="shared" si="173"/>
        <v>3603.6210956786176</v>
      </c>
      <c r="N125" s="2">
        <f t="shared" si="174"/>
        <v>1656.8845473455465</v>
      </c>
      <c r="O125" s="2">
        <f t="shared" si="175"/>
        <v>1946.7365483330711</v>
      </c>
      <c r="P125" s="2">
        <f t="shared" si="183"/>
        <v>4613.4722236438938</v>
      </c>
      <c r="Q125" s="2">
        <f t="shared" si="184"/>
        <v>1956.7382503900492</v>
      </c>
      <c r="U125" s="5">
        <f t="shared" si="176"/>
        <v>-6.3535000000000004</v>
      </c>
      <c r="V125" s="5">
        <f t="shared" si="177"/>
        <v>-0.626</v>
      </c>
      <c r="X125" s="6">
        <v>29738</v>
      </c>
      <c r="Y125" s="2" t="str">
        <f t="shared" si="185"/>
        <v xml:space="preserve">      SPY</v>
      </c>
      <c r="Z125" s="11">
        <f t="shared" si="189"/>
        <v>7158.2882107606056</v>
      </c>
      <c r="AA125" s="16">
        <f t="shared" si="301"/>
        <v>3603.6210956786176</v>
      </c>
      <c r="AB125" s="16">
        <f t="shared" si="302"/>
        <v>1656.8845473455465</v>
      </c>
      <c r="AC125" s="16">
        <f t="shared" si="303"/>
        <v>1946.7365483330711</v>
      </c>
      <c r="AD125" s="2">
        <f t="shared" si="162"/>
        <v>4613.4722236438938</v>
      </c>
      <c r="AE125" s="2">
        <f t="shared" si="163"/>
        <v>1956.7382503900492</v>
      </c>
      <c r="AF125" s="12" t="str">
        <f t="shared" si="219"/>
        <v/>
      </c>
      <c r="AG125" s="13" t="str">
        <f t="shared" si="214"/>
        <v/>
      </c>
      <c r="AH125" s="13" t="str">
        <f t="shared" ref="AH125:AI125" si="348">IF($B125=12,((AD125/AD113)-1)*100,"")</f>
        <v/>
      </c>
      <c r="AI125" s="13" t="str">
        <f t="shared" si="348"/>
        <v/>
      </c>
      <c r="AK125" s="12"/>
      <c r="AS125" s="7">
        <f t="shared" si="216"/>
        <v>6.4134885404556918</v>
      </c>
      <c r="AT125" s="7">
        <f t="shared" ref="AT125:AU125" si="349">((AD125/AD113)-1)*100</f>
        <v>-10.818066304851371</v>
      </c>
      <c r="AU125" s="7">
        <f t="shared" si="349"/>
        <v>20.612341731775572</v>
      </c>
      <c r="AV125" s="7">
        <f t="shared" si="222"/>
        <v>-14.198853191319881</v>
      </c>
      <c r="AW125" s="7"/>
      <c r="AX125" s="7">
        <f t="shared" si="146"/>
        <v>97.198616451352549</v>
      </c>
      <c r="AY125" s="7">
        <f t="shared" ref="AY125:AZ125" si="350">((AD125/AD64)-1)*100</f>
        <v>50.323038241013428</v>
      </c>
      <c r="AZ125" s="7">
        <f t="shared" si="350"/>
        <v>69.195565764343712</v>
      </c>
      <c r="BA125" s="7">
        <f t="shared" si="147"/>
        <v>28.003050687008837</v>
      </c>
      <c r="BB125" s="7"/>
      <c r="BC125" s="7">
        <f t="shared" si="337"/>
        <v>591.08311439249167</v>
      </c>
      <c r="BD125" s="7">
        <f t="shared" ref="BD125:BE125" si="351">((AD125/AD13)-1)*100</f>
        <v>345.39876833770336</v>
      </c>
      <c r="BE125" s="7">
        <f t="shared" si="351"/>
        <v>86.560715854808862</v>
      </c>
      <c r="BF125" s="7">
        <f t="shared" si="338"/>
        <v>504.52239853768282</v>
      </c>
      <c r="BH125" s="1">
        <f t="shared" si="224"/>
        <v>94</v>
      </c>
      <c r="BI125" s="1">
        <f t="shared" si="225"/>
        <v>79</v>
      </c>
      <c r="BJ125" s="1">
        <f t="shared" si="226"/>
        <v>74</v>
      </c>
      <c r="BK125" s="1">
        <f t="shared" si="227"/>
        <v>74</v>
      </c>
      <c r="BL125" s="1">
        <f t="shared" si="228"/>
        <v>103</v>
      </c>
      <c r="BN125" s="1">
        <f t="shared" si="151"/>
        <v>54</v>
      </c>
      <c r="BO125" s="1">
        <f t="shared" si="152"/>
        <v>54</v>
      </c>
      <c r="BP125" s="1">
        <f t="shared" si="153"/>
        <v>51</v>
      </c>
      <c r="BQ125" s="1">
        <f t="shared" si="154"/>
        <v>50</v>
      </c>
      <c r="BR125" s="1">
        <f t="shared" si="155"/>
        <v>54</v>
      </c>
      <c r="BT125" s="1">
        <f t="shared" si="343"/>
        <v>3</v>
      </c>
      <c r="BU125" s="1">
        <f t="shared" si="344"/>
        <v>3</v>
      </c>
      <c r="BV125" s="1">
        <f t="shared" si="345"/>
        <v>3</v>
      </c>
      <c r="BW125" s="1">
        <f t="shared" si="346"/>
        <v>3</v>
      </c>
      <c r="BX125" s="1">
        <f t="shared" si="347"/>
        <v>3</v>
      </c>
    </row>
    <row r="126" spans="1:76">
      <c r="A126" s="1">
        <v>1981</v>
      </c>
      <c r="B126" s="1">
        <v>7</v>
      </c>
      <c r="C126" s="4">
        <v>4.5464000000000002</v>
      </c>
      <c r="D126" s="4">
        <v>0.20599999999999999</v>
      </c>
      <c r="E126" s="2">
        <f t="shared" si="167"/>
        <v>4823.2191248196395</v>
      </c>
      <c r="F126" s="2">
        <f t="shared" si="168"/>
        <v>1960.7691311858525</v>
      </c>
      <c r="G126" s="5">
        <f t="shared" si="169"/>
        <v>2.4598608005944111</v>
      </c>
      <c r="H126" s="4">
        <f t="shared" si="170"/>
        <v>2.4553238866625322</v>
      </c>
      <c r="I126" s="4">
        <f t="shared" si="171"/>
        <v>2.5355522216255983</v>
      </c>
      <c r="J126" s="4">
        <f t="shared" si="172"/>
        <v>-8.0228334963066139E-2</v>
      </c>
      <c r="K126" s="2" t="str">
        <f t="shared" si="181"/>
        <v xml:space="preserve">      SPX</v>
      </c>
      <c r="L126" s="11">
        <f t="shared" si="182"/>
        <v>7173.034284474772</v>
      </c>
      <c r="M126" s="2">
        <f t="shared" si="173"/>
        <v>3682.9599720287015</v>
      </c>
      <c r="N126" s="2">
        <f t="shared" si="174"/>
        <v>1732.2131464060644</v>
      </c>
      <c r="O126" s="2">
        <f t="shared" si="175"/>
        <v>1950.7468256226371</v>
      </c>
      <c r="P126" s="2">
        <f t="shared" si="183"/>
        <v>4823.2191248196395</v>
      </c>
      <c r="Q126" s="2">
        <f t="shared" si="184"/>
        <v>1960.7691311858525</v>
      </c>
      <c r="U126" s="5">
        <f t="shared" si="176"/>
        <v>4.5464000000000002</v>
      </c>
      <c r="V126" s="5">
        <f t="shared" si="177"/>
        <v>0.20599999999999999</v>
      </c>
      <c r="X126" s="6">
        <v>29768</v>
      </c>
      <c r="Y126" s="2" t="str">
        <f t="shared" si="185"/>
        <v xml:space="preserve">      SPY</v>
      </c>
      <c r="Z126" s="11">
        <f t="shared" si="189"/>
        <v>7173.034284474772</v>
      </c>
      <c r="AA126" s="16">
        <f t="shared" si="301"/>
        <v>3682.9599720287015</v>
      </c>
      <c r="AB126" s="16">
        <f t="shared" si="302"/>
        <v>1732.2131464060644</v>
      </c>
      <c r="AC126" s="16">
        <f t="shared" si="303"/>
        <v>1950.7468256226371</v>
      </c>
      <c r="AD126" s="2">
        <f t="shared" si="162"/>
        <v>4823.2191248196395</v>
      </c>
      <c r="AE126" s="2">
        <f t="shared" si="163"/>
        <v>1960.7691311858525</v>
      </c>
      <c r="AF126" s="12" t="str">
        <f t="shared" si="219"/>
        <v/>
      </c>
      <c r="AG126" s="13" t="str">
        <f t="shared" si="214"/>
        <v/>
      </c>
      <c r="AH126" s="13" t="str">
        <f t="shared" ref="AH126:AI126" si="352">IF($B126=12,((AD126/AD114)-1)*100,"")</f>
        <v/>
      </c>
      <c r="AI126" s="13" t="str">
        <f t="shared" si="352"/>
        <v/>
      </c>
      <c r="AK126" s="12"/>
      <c r="AS126" s="7">
        <f t="shared" si="216"/>
        <v>1.7991737576614764</v>
      </c>
      <c r="AT126" s="7">
        <f t="shared" ref="AT126:AU126" si="353">((AD126/AD114)-1)*100</f>
        <v>-10.98979253211766</v>
      </c>
      <c r="AU126" s="7">
        <f t="shared" si="353"/>
        <v>12.997319679263097</v>
      </c>
      <c r="AV126" s="7">
        <f t="shared" si="222"/>
        <v>-11.19814592160162</v>
      </c>
      <c r="AW126" s="7"/>
      <c r="AX126" s="7">
        <f t="shared" si="146"/>
        <v>89.218673970854098</v>
      </c>
      <c r="AY126" s="7">
        <f t="shared" ref="AY126:AZ126" si="354">((AD126/AD65)-1)*100</f>
        <v>59.825450929418558</v>
      </c>
      <c r="AZ126" s="7">
        <f t="shared" si="354"/>
        <v>62.348809397328651</v>
      </c>
      <c r="BA126" s="7">
        <f t="shared" si="147"/>
        <v>26.869864573525447</v>
      </c>
      <c r="BB126" s="7"/>
      <c r="BC126" s="7">
        <f t="shared" si="337"/>
        <v>583.46316106098129</v>
      </c>
      <c r="BD126" s="7">
        <f t="shared" ref="BD126:BE126" si="355">((AD126/AD14)-1)*100</f>
        <v>359.56738233830822</v>
      </c>
      <c r="BE126" s="7">
        <f t="shared" si="355"/>
        <v>85.414066978428878</v>
      </c>
      <c r="BF126" s="7">
        <f t="shared" si="338"/>
        <v>498.04909408255241</v>
      </c>
      <c r="BH126" s="1">
        <f t="shared" si="224"/>
        <v>95</v>
      </c>
      <c r="BI126" s="1">
        <f t="shared" si="225"/>
        <v>79</v>
      </c>
      <c r="BJ126" s="1">
        <f t="shared" si="226"/>
        <v>75</v>
      </c>
      <c r="BK126" s="1">
        <f t="shared" si="227"/>
        <v>74</v>
      </c>
      <c r="BL126" s="1">
        <f t="shared" si="228"/>
        <v>104</v>
      </c>
      <c r="BN126" s="1">
        <f t="shared" si="151"/>
        <v>55</v>
      </c>
      <c r="BO126" s="1">
        <f t="shared" si="152"/>
        <v>55</v>
      </c>
      <c r="BP126" s="1">
        <f t="shared" si="153"/>
        <v>52</v>
      </c>
      <c r="BQ126" s="1">
        <f t="shared" si="154"/>
        <v>51</v>
      </c>
      <c r="BR126" s="1">
        <f t="shared" si="155"/>
        <v>55</v>
      </c>
      <c r="BT126" s="1">
        <f t="shared" si="343"/>
        <v>4</v>
      </c>
      <c r="BU126" s="1">
        <f t="shared" si="344"/>
        <v>4</v>
      </c>
      <c r="BV126" s="1">
        <f t="shared" si="345"/>
        <v>4</v>
      </c>
      <c r="BW126" s="1">
        <f t="shared" si="346"/>
        <v>4</v>
      </c>
      <c r="BX126" s="1">
        <f t="shared" si="347"/>
        <v>4</v>
      </c>
    </row>
    <row r="127" spans="1:76">
      <c r="A127" s="1">
        <v>1981</v>
      </c>
      <c r="B127" s="1">
        <v>8</v>
      </c>
      <c r="C127" s="4">
        <v>-3.2833999999999999</v>
      </c>
      <c r="D127" s="4">
        <v>-5.7750000000000004</v>
      </c>
      <c r="E127" s="2">
        <f t="shared" si="167"/>
        <v>4664.8535480753117</v>
      </c>
      <c r="F127" s="2">
        <f t="shared" si="168"/>
        <v>1847.5347138598695</v>
      </c>
      <c r="G127" s="5">
        <f t="shared" si="169"/>
        <v>2.5249071170790072</v>
      </c>
      <c r="H127" s="4">
        <f t="shared" si="170"/>
        <v>2.521593629916318</v>
      </c>
      <c r="I127" s="4">
        <f t="shared" si="171"/>
        <v>2.5327508783238639</v>
      </c>
      <c r="J127" s="4">
        <f t="shared" si="172"/>
        <v>-1.115724840754595E-2</v>
      </c>
      <c r="K127" s="2" t="str">
        <f t="shared" si="181"/>
        <v xml:space="preserve">      SPX</v>
      </c>
      <c r="L127" s="11">
        <f t="shared" si="182"/>
        <v>6758.7915545463538</v>
      </c>
      <c r="M127" s="2">
        <f t="shared" si="173"/>
        <v>3513.4288563998975</v>
      </c>
      <c r="N127" s="2">
        <f t="shared" si="174"/>
        <v>1675.3376599569676</v>
      </c>
      <c r="O127" s="2">
        <f t="shared" si="175"/>
        <v>1838.0911964429299</v>
      </c>
      <c r="P127" s="2">
        <f t="shared" si="183"/>
        <v>4664.8535480753117</v>
      </c>
      <c r="Q127" s="2">
        <f t="shared" si="184"/>
        <v>1847.5347138598695</v>
      </c>
      <c r="U127" s="5">
        <f t="shared" si="176"/>
        <v>-3.2833999999999999</v>
      </c>
      <c r="V127" s="5">
        <f t="shared" si="177"/>
        <v>-5.7750000000000004</v>
      </c>
      <c r="X127" s="6">
        <v>29799</v>
      </c>
      <c r="Y127" s="2" t="str">
        <f t="shared" si="185"/>
        <v xml:space="preserve">      SPY</v>
      </c>
      <c r="Z127" s="11">
        <f t="shared" si="189"/>
        <v>6758.7915545463538</v>
      </c>
      <c r="AA127" s="16">
        <f t="shared" si="301"/>
        <v>3513.4288563998975</v>
      </c>
      <c r="AB127" s="16">
        <f t="shared" si="302"/>
        <v>1675.3376599569676</v>
      </c>
      <c r="AC127" s="16">
        <f t="shared" si="303"/>
        <v>1838.0911964429299</v>
      </c>
      <c r="AD127" s="2">
        <f t="shared" si="162"/>
        <v>4664.8535480753117</v>
      </c>
      <c r="AE127" s="2">
        <f t="shared" si="163"/>
        <v>1847.5347138598695</v>
      </c>
      <c r="AF127" s="12" t="str">
        <f t="shared" si="219"/>
        <v/>
      </c>
      <c r="AG127" s="13" t="str">
        <f t="shared" si="214"/>
        <v/>
      </c>
      <c r="AH127" s="13" t="str">
        <f t="shared" ref="AH127:AI127" si="356">IF($B127=12,((AD127/AD115)-1)*100,"")</f>
        <v/>
      </c>
      <c r="AI127" s="13" t="str">
        <f t="shared" si="356"/>
        <v/>
      </c>
      <c r="AK127" s="12"/>
      <c r="AS127" s="7">
        <f t="shared" si="216"/>
        <v>-5.0397763875651869</v>
      </c>
      <c r="AT127" s="7">
        <f t="shared" ref="AT127:AU127" si="357">((AD127/AD115)-1)*100</f>
        <v>-15.275569766573927</v>
      </c>
      <c r="AU127" s="7">
        <f t="shared" si="357"/>
        <v>5.4060691090927149</v>
      </c>
      <c r="AV127" s="7">
        <f t="shared" si="222"/>
        <v>-10.445845496657903</v>
      </c>
      <c r="AW127" s="7"/>
      <c r="AX127" s="7">
        <f t="shared" si="146"/>
        <v>79.149421276953873</v>
      </c>
      <c r="AY127" s="7">
        <f t="shared" ref="AY127:AZ127" si="358">((AD127/AD66)-1)*100</f>
        <v>69.590764501058217</v>
      </c>
      <c r="AZ127" s="7">
        <f t="shared" si="358"/>
        <v>53.709433842739649</v>
      </c>
      <c r="BA127" s="7">
        <f t="shared" si="147"/>
        <v>25.439987434214224</v>
      </c>
      <c r="BB127" s="7"/>
      <c r="BC127" s="7">
        <f t="shared" si="337"/>
        <v>525.68377908242064</v>
      </c>
      <c r="BD127" s="7">
        <f t="shared" ref="BD127:BE127" si="359">((AD127/AD15)-1)*100</f>
        <v>331.8409841863666</v>
      </c>
      <c r="BE127" s="7">
        <f t="shared" si="359"/>
        <v>73.524701393931949</v>
      </c>
      <c r="BF127" s="7">
        <f t="shared" si="338"/>
        <v>452.15907768848871</v>
      </c>
      <c r="BH127" s="1">
        <f t="shared" si="224"/>
        <v>95</v>
      </c>
      <c r="BI127" s="1">
        <f t="shared" si="225"/>
        <v>79</v>
      </c>
      <c r="BJ127" s="1">
        <f t="shared" si="226"/>
        <v>76</v>
      </c>
      <c r="BK127" s="1">
        <f t="shared" si="227"/>
        <v>74</v>
      </c>
      <c r="BL127" s="1">
        <f t="shared" si="228"/>
        <v>105</v>
      </c>
      <c r="BN127" s="1">
        <f t="shared" si="151"/>
        <v>56</v>
      </c>
      <c r="BO127" s="1">
        <f t="shared" si="152"/>
        <v>56</v>
      </c>
      <c r="BP127" s="1">
        <f t="shared" si="153"/>
        <v>53</v>
      </c>
      <c r="BQ127" s="1">
        <f t="shared" si="154"/>
        <v>52</v>
      </c>
      <c r="BR127" s="1">
        <f t="shared" si="155"/>
        <v>56</v>
      </c>
      <c r="BT127" s="1">
        <f t="shared" si="343"/>
        <v>5</v>
      </c>
      <c r="BU127" s="1">
        <f t="shared" si="344"/>
        <v>5</v>
      </c>
      <c r="BV127" s="1">
        <f t="shared" si="345"/>
        <v>5</v>
      </c>
      <c r="BW127" s="1">
        <f t="shared" si="346"/>
        <v>5</v>
      </c>
      <c r="BX127" s="1">
        <f t="shared" si="347"/>
        <v>5</v>
      </c>
    </row>
    <row r="128" spans="1:76">
      <c r="A128" s="1">
        <v>1981</v>
      </c>
      <c r="B128" s="1">
        <v>9</v>
      </c>
      <c r="C128" s="4">
        <v>-0.12770000000000001</v>
      </c>
      <c r="D128" s="4">
        <v>-4.9269999999999996</v>
      </c>
      <c r="E128" s="2">
        <f t="shared" si="167"/>
        <v>4658.8965300944192</v>
      </c>
      <c r="F128" s="2">
        <f t="shared" si="168"/>
        <v>1756.5066785079937</v>
      </c>
      <c r="G128" s="5">
        <f t="shared" si="169"/>
        <v>2.6523648256502868</v>
      </c>
      <c r="H128" s="4">
        <f t="shared" si="170"/>
        <v>2.6461376258534313</v>
      </c>
      <c r="I128" s="4">
        <f t="shared" si="171"/>
        <v>2.5642282328834489</v>
      </c>
      <c r="J128" s="4">
        <f t="shared" si="172"/>
        <v>8.1909392969982342E-2</v>
      </c>
      <c r="K128" s="2" t="str">
        <f t="shared" si="181"/>
        <v xml:space="preserve">      SPX</v>
      </c>
      <c r="L128" s="11">
        <f t="shared" si="182"/>
        <v>6425.7858946538545</v>
      </c>
      <c r="M128" s="2">
        <f t="shared" si="173"/>
        <v>3420.7266969593893</v>
      </c>
      <c r="N128" s="2">
        <f t="shared" si="174"/>
        <v>1673.1982537652027</v>
      </c>
      <c r="O128" s="2">
        <f t="shared" si="175"/>
        <v>1747.5284431941866</v>
      </c>
      <c r="P128" s="2">
        <f t="shared" si="183"/>
        <v>4658.8965300944192</v>
      </c>
      <c r="Q128" s="2">
        <f t="shared" si="184"/>
        <v>1756.5066785079937</v>
      </c>
      <c r="U128" s="5">
        <f t="shared" si="176"/>
        <v>-0.12770000000000001</v>
      </c>
      <c r="V128" s="5">
        <f t="shared" si="177"/>
        <v>-4.9269999999999996</v>
      </c>
      <c r="X128" s="6">
        <v>29830</v>
      </c>
      <c r="Y128" s="2" t="str">
        <f t="shared" si="185"/>
        <v xml:space="preserve">      SPY</v>
      </c>
      <c r="Z128" s="11">
        <f t="shared" si="189"/>
        <v>6425.7858946538545</v>
      </c>
      <c r="AA128" s="16">
        <f t="shared" si="301"/>
        <v>3420.7266969593893</v>
      </c>
      <c r="AB128" s="16">
        <f t="shared" si="302"/>
        <v>1673.1982537652027</v>
      </c>
      <c r="AC128" s="16">
        <f t="shared" si="303"/>
        <v>1747.5284431941866</v>
      </c>
      <c r="AD128" s="2">
        <f t="shared" si="162"/>
        <v>4658.8965300944192</v>
      </c>
      <c r="AE128" s="2">
        <f t="shared" si="163"/>
        <v>1756.5066785079937</v>
      </c>
      <c r="AF128" s="12" t="str">
        <f t="shared" si="219"/>
        <v/>
      </c>
      <c r="AG128" s="13" t="str">
        <f t="shared" si="214"/>
        <v/>
      </c>
      <c r="AH128" s="13" t="str">
        <f t="shared" ref="AH128:AI128" si="360">IF($B128=12,((AD128/AD116)-1)*100,"")</f>
        <v/>
      </c>
      <c r="AI128" s="13" t="str">
        <f t="shared" si="360"/>
        <v/>
      </c>
      <c r="AK128" s="12"/>
      <c r="AS128" s="7">
        <f t="shared" si="216"/>
        <v>-12.298640598540789</v>
      </c>
      <c r="AT128" s="7">
        <f t="shared" ref="AT128:AU128" si="361">((AD128/AD116)-1)*100</f>
        <v>-19.862184542982021</v>
      </c>
      <c r="AU128" s="7">
        <f t="shared" si="361"/>
        <v>-2.6512870508755282</v>
      </c>
      <c r="AV128" s="7">
        <f t="shared" si="222"/>
        <v>-9.6473535476652614</v>
      </c>
      <c r="AW128" s="7"/>
      <c r="AX128" s="7">
        <f t="shared" si="146"/>
        <v>70.636700820147411</v>
      </c>
      <c r="AY128" s="7">
        <f t="shared" ref="AY128:AZ128" si="362">((AD128/AD67)-1)*100</f>
        <v>74.275163235293292</v>
      </c>
      <c r="AZ128" s="7">
        <f t="shared" si="362"/>
        <v>46.405556260827765</v>
      </c>
      <c r="BA128" s="7">
        <f t="shared" si="147"/>
        <v>24.231144559319645</v>
      </c>
      <c r="BB128" s="7"/>
      <c r="BC128" s="7">
        <f t="shared" si="337"/>
        <v>481.26519646332434</v>
      </c>
      <c r="BD128" s="7">
        <f t="shared" ref="BD128:BE128" si="363">((AD128/AD16)-1)*100</f>
        <v>321.43551796842286</v>
      </c>
      <c r="BE128" s="7">
        <f t="shared" si="363"/>
        <v>61.789504022058559</v>
      </c>
      <c r="BF128" s="7">
        <f t="shared" si="338"/>
        <v>419.47569244126578</v>
      </c>
      <c r="BH128" s="1">
        <f t="shared" si="224"/>
        <v>95</v>
      </c>
      <c r="BI128" s="1">
        <f t="shared" si="225"/>
        <v>79</v>
      </c>
      <c r="BJ128" s="1">
        <f t="shared" si="226"/>
        <v>76</v>
      </c>
      <c r="BK128" s="1">
        <f t="shared" si="227"/>
        <v>74</v>
      </c>
      <c r="BL128" s="1">
        <f t="shared" si="228"/>
        <v>106</v>
      </c>
      <c r="BN128" s="1">
        <f t="shared" si="151"/>
        <v>57</v>
      </c>
      <c r="BO128" s="1">
        <f t="shared" si="152"/>
        <v>57</v>
      </c>
      <c r="BP128" s="1">
        <f t="shared" si="153"/>
        <v>54</v>
      </c>
      <c r="BQ128" s="1">
        <f t="shared" si="154"/>
        <v>53</v>
      </c>
      <c r="BR128" s="1">
        <f t="shared" si="155"/>
        <v>57</v>
      </c>
      <c r="BT128" s="1">
        <f t="shared" si="343"/>
        <v>6</v>
      </c>
      <c r="BU128" s="1">
        <f t="shared" si="344"/>
        <v>6</v>
      </c>
      <c r="BV128" s="1">
        <f t="shared" si="345"/>
        <v>6</v>
      </c>
      <c r="BW128" s="1">
        <f t="shared" si="346"/>
        <v>6</v>
      </c>
      <c r="BX128" s="1">
        <f t="shared" si="347"/>
        <v>6</v>
      </c>
    </row>
    <row r="129" spans="1:76">
      <c r="A129" s="1">
        <v>1981</v>
      </c>
      <c r="B129" s="1">
        <v>10</v>
      </c>
      <c r="C129" s="4">
        <v>0.3019</v>
      </c>
      <c r="D129" s="4">
        <v>5.3970000000000002</v>
      </c>
      <c r="E129" s="2">
        <f t="shared" si="167"/>
        <v>4672.9617387187745</v>
      </c>
      <c r="F129" s="2">
        <f t="shared" si="168"/>
        <v>1851.3053439470702</v>
      </c>
      <c r="G129" s="5">
        <f t="shared" si="169"/>
        <v>2.5241442498922408</v>
      </c>
      <c r="H129" s="4">
        <f t="shared" si="170"/>
        <v>2.5299534582713452</v>
      </c>
      <c r="I129" s="4">
        <f t="shared" si="171"/>
        <v>2.5536798163068153</v>
      </c>
      <c r="J129" s="4">
        <f t="shared" si="172"/>
        <v>-2.3726358035470074E-2</v>
      </c>
      <c r="K129" s="2" t="str">
        <f t="shared" si="181"/>
        <v>GSCI</v>
      </c>
      <c r="L129" s="11">
        <f t="shared" si="182"/>
        <v>6445.185342269815</v>
      </c>
      <c r="M129" s="2">
        <f t="shared" si="173"/>
        <v>3520.0921925666971</v>
      </c>
      <c r="N129" s="2">
        <f t="shared" si="174"/>
        <v>1678.2496392933201</v>
      </c>
      <c r="O129" s="2">
        <f t="shared" si="175"/>
        <v>1841.842553273377</v>
      </c>
      <c r="P129" s="2">
        <f t="shared" si="183"/>
        <v>4672.9617387187745</v>
      </c>
      <c r="Q129" s="2">
        <f t="shared" si="184"/>
        <v>1851.3053439470702</v>
      </c>
      <c r="U129" s="5">
        <f t="shared" si="176"/>
        <v>0.3019</v>
      </c>
      <c r="V129" s="5">
        <f t="shared" si="177"/>
        <v>5.3970000000000002</v>
      </c>
      <c r="X129" s="6">
        <v>29860</v>
      </c>
      <c r="Y129" s="2" t="str">
        <f t="shared" si="185"/>
        <v>DBC</v>
      </c>
      <c r="Z129" s="11">
        <f t="shared" si="189"/>
        <v>6445.185342269815</v>
      </c>
      <c r="AA129" s="16">
        <f t="shared" si="301"/>
        <v>3520.0921925666971</v>
      </c>
      <c r="AB129" s="16">
        <f t="shared" si="302"/>
        <v>1678.2496392933201</v>
      </c>
      <c r="AC129" s="16">
        <f t="shared" si="303"/>
        <v>1841.842553273377</v>
      </c>
      <c r="AD129" s="2">
        <f t="shared" si="162"/>
        <v>4672.9617387187745</v>
      </c>
      <c r="AE129" s="2">
        <f t="shared" si="163"/>
        <v>1851.3053439470702</v>
      </c>
      <c r="AF129" s="12" t="str">
        <f t="shared" si="219"/>
        <v/>
      </c>
      <c r="AG129" s="13" t="str">
        <f t="shared" si="214"/>
        <v/>
      </c>
      <c r="AH129" s="13" t="str">
        <f t="shared" ref="AH129:AI129" si="364">IF($B129=12,((AD129/AD117)-1)*100,"")</f>
        <v/>
      </c>
      <c r="AI129" s="13" t="str">
        <f t="shared" si="364"/>
        <v/>
      </c>
      <c r="AK129" s="12"/>
      <c r="AS129" s="7">
        <f t="shared" si="216"/>
        <v>-14.709931387299857</v>
      </c>
      <c r="AT129" s="7">
        <f t="shared" ref="AT129:AU129" si="365">((AD129/AD117)-1)*100</f>
        <v>-22.065520700614794</v>
      </c>
      <c r="AU129" s="7">
        <f t="shared" si="365"/>
        <v>0.56615828178261385</v>
      </c>
      <c r="AV129" s="7">
        <f t="shared" si="222"/>
        <v>-15.27608966908247</v>
      </c>
      <c r="AW129" s="7"/>
      <c r="AX129" s="7">
        <f t="shared" si="146"/>
        <v>66.839063235291178</v>
      </c>
      <c r="AY129" s="7">
        <f t="shared" ref="AY129:AZ129" si="366">((AD129/AD68)-1)*100</f>
        <v>93.971934148905262</v>
      </c>
      <c r="AZ129" s="7">
        <f t="shared" si="366"/>
        <v>50.418739710702987</v>
      </c>
      <c r="BA129" s="7">
        <f t="shared" si="147"/>
        <v>16.420323524588191</v>
      </c>
      <c r="BB129" s="7"/>
      <c r="BC129" s="7">
        <f t="shared" si="337"/>
        <v>467.97826762980696</v>
      </c>
      <c r="BD129" s="7">
        <f t="shared" ref="BD129:BE129" si="367">((AD129/AD17)-1)*100</f>
        <v>311.80207738186556</v>
      </c>
      <c r="BE129" s="7">
        <f t="shared" si="367"/>
        <v>73.903178669719111</v>
      </c>
      <c r="BF129" s="7">
        <f t="shared" si="338"/>
        <v>394.07508896008784</v>
      </c>
      <c r="BH129" s="1">
        <f t="shared" si="224"/>
        <v>95</v>
      </c>
      <c r="BI129" s="1">
        <f t="shared" si="225"/>
        <v>79</v>
      </c>
      <c r="BJ129" s="1">
        <f t="shared" si="226"/>
        <v>77</v>
      </c>
      <c r="BK129" s="1">
        <f t="shared" si="227"/>
        <v>74</v>
      </c>
      <c r="BL129" s="1">
        <f t="shared" si="228"/>
        <v>107</v>
      </c>
      <c r="BN129" s="1">
        <f t="shared" si="151"/>
        <v>58</v>
      </c>
      <c r="BO129" s="1">
        <f t="shared" si="152"/>
        <v>58</v>
      </c>
      <c r="BP129" s="1">
        <f t="shared" si="153"/>
        <v>55</v>
      </c>
      <c r="BQ129" s="1">
        <f t="shared" si="154"/>
        <v>54</v>
      </c>
      <c r="BR129" s="1">
        <f t="shared" si="155"/>
        <v>58</v>
      </c>
      <c r="BT129" s="1">
        <f t="shared" si="343"/>
        <v>7</v>
      </c>
      <c r="BU129" s="1">
        <f t="shared" si="344"/>
        <v>7</v>
      </c>
      <c r="BV129" s="1">
        <f t="shared" si="345"/>
        <v>7</v>
      </c>
      <c r="BW129" s="1">
        <f t="shared" si="346"/>
        <v>7</v>
      </c>
      <c r="BX129" s="1">
        <f t="shared" si="347"/>
        <v>7</v>
      </c>
    </row>
    <row r="130" spans="1:76">
      <c r="A130" s="1">
        <v>1981</v>
      </c>
      <c r="B130" s="1">
        <v>11</v>
      </c>
      <c r="C130" s="4">
        <v>-4.5068999999999999</v>
      </c>
      <c r="D130" s="4">
        <v>4.1269999999999998</v>
      </c>
      <c r="E130" s="2">
        <f t="shared" si="167"/>
        <v>4462.3560261164575</v>
      </c>
      <c r="F130" s="2">
        <f t="shared" si="168"/>
        <v>1927.7087154917656</v>
      </c>
      <c r="G130" s="5">
        <f t="shared" si="169"/>
        <v>2.3148497437685207</v>
      </c>
      <c r="H130" s="4">
        <f t="shared" si="170"/>
        <v>2.3250927777924648</v>
      </c>
      <c r="I130" s="4">
        <f t="shared" si="171"/>
        <v>2.4908297972177902</v>
      </c>
      <c r="J130" s="4">
        <f t="shared" si="172"/>
        <v>-0.16573701942532537</v>
      </c>
      <c r="K130" s="2" t="str">
        <f t="shared" si="181"/>
        <v xml:space="preserve">      SPX</v>
      </c>
      <c r="L130" s="11">
        <f t="shared" si="182"/>
        <v>6711.17814134529</v>
      </c>
      <c r="M130" s="2">
        <f t="shared" si="173"/>
        <v>3520.4680017469786</v>
      </c>
      <c r="N130" s="2">
        <f t="shared" si="174"/>
        <v>1602.6126063000095</v>
      </c>
      <c r="O130" s="2">
        <f t="shared" si="175"/>
        <v>1917.8553954469692</v>
      </c>
      <c r="P130" s="2">
        <f t="shared" si="183"/>
        <v>4462.3560261164575</v>
      </c>
      <c r="Q130" s="2">
        <f t="shared" si="184"/>
        <v>1927.7087154917656</v>
      </c>
      <c r="U130" s="5">
        <f t="shared" si="176"/>
        <v>-4.5068999999999999</v>
      </c>
      <c r="V130" s="5">
        <f t="shared" si="177"/>
        <v>4.1269999999999998</v>
      </c>
      <c r="X130" s="6">
        <v>29891</v>
      </c>
      <c r="Y130" s="2" t="str">
        <f t="shared" si="185"/>
        <v xml:space="preserve">      SPY</v>
      </c>
      <c r="Z130" s="11">
        <f t="shared" si="189"/>
        <v>6711.17814134529</v>
      </c>
      <c r="AA130" s="16">
        <f t="shared" si="301"/>
        <v>3520.4680017469786</v>
      </c>
      <c r="AB130" s="16">
        <f t="shared" si="302"/>
        <v>1602.6126063000095</v>
      </c>
      <c r="AC130" s="16">
        <f t="shared" si="303"/>
        <v>1917.8553954469692</v>
      </c>
      <c r="AD130" s="2">
        <f t="shared" si="162"/>
        <v>4462.3560261164575</v>
      </c>
      <c r="AE130" s="2">
        <f t="shared" si="163"/>
        <v>1927.7087154917656</v>
      </c>
      <c r="AF130" s="12" t="str">
        <f t="shared" si="219"/>
        <v/>
      </c>
      <c r="AG130" s="13" t="str">
        <f t="shared" si="214"/>
        <v/>
      </c>
      <c r="AH130" s="13" t="str">
        <f t="shared" ref="AH130:AI130" si="368">IF($B130=12,((AD130/AD118)-1)*100,"")</f>
        <v/>
      </c>
      <c r="AI130" s="13" t="str">
        <f t="shared" si="368"/>
        <v/>
      </c>
      <c r="AK130" s="12"/>
      <c r="AS130" s="7">
        <f t="shared" si="216"/>
        <v>-9.9397944826620446</v>
      </c>
      <c r="AT130" s="7">
        <f t="shared" ref="AT130:AU130" si="369">((AD130/AD118)-1)*100</f>
        <v>-24.530279082380403</v>
      </c>
      <c r="AU130" s="7">
        <f t="shared" si="369"/>
        <v>-5.3649484116365826</v>
      </c>
      <c r="AV130" s="7">
        <f t="shared" si="222"/>
        <v>-4.5748460710254619</v>
      </c>
      <c r="AW130" s="7"/>
      <c r="AX130" s="7">
        <f t="shared" si="146"/>
        <v>77.020635610071153</v>
      </c>
      <c r="AY130" s="7">
        <f t="shared" ref="AY130:AZ130" si="370">((AD130/AD69)-1)*100</f>
        <v>87.54239836296189</v>
      </c>
      <c r="AZ130" s="7">
        <f t="shared" si="370"/>
        <v>59.598240333574836</v>
      </c>
      <c r="BA130" s="7">
        <f t="shared" si="147"/>
        <v>17.422395276496317</v>
      </c>
      <c r="BB130" s="7"/>
      <c r="BC130" s="7">
        <f t="shared" si="337"/>
        <v>496.81573543038604</v>
      </c>
      <c r="BD130" s="7">
        <f t="shared" ref="BD130:BE130" si="371">((AD130/AD18)-1)*100</f>
        <v>296.83111331404115</v>
      </c>
      <c r="BE130" s="7">
        <f t="shared" si="371"/>
        <v>80.222304683126723</v>
      </c>
      <c r="BF130" s="7">
        <f t="shared" si="338"/>
        <v>416.59343074725933</v>
      </c>
      <c r="BH130" s="1">
        <f t="shared" si="224"/>
        <v>95</v>
      </c>
      <c r="BI130" s="1">
        <f t="shared" si="225"/>
        <v>79</v>
      </c>
      <c r="BJ130" s="1">
        <f t="shared" si="226"/>
        <v>77</v>
      </c>
      <c r="BK130" s="1">
        <f t="shared" si="227"/>
        <v>74</v>
      </c>
      <c r="BL130" s="1">
        <f t="shared" si="228"/>
        <v>108</v>
      </c>
      <c r="BN130" s="1">
        <f t="shared" si="151"/>
        <v>59</v>
      </c>
      <c r="BO130" s="1">
        <f t="shared" si="152"/>
        <v>59</v>
      </c>
      <c r="BP130" s="1">
        <f t="shared" si="153"/>
        <v>56</v>
      </c>
      <c r="BQ130" s="1">
        <f t="shared" si="154"/>
        <v>55</v>
      </c>
      <c r="BR130" s="1">
        <f t="shared" si="155"/>
        <v>59</v>
      </c>
      <c r="BT130" s="1">
        <f t="shared" si="343"/>
        <v>8</v>
      </c>
      <c r="BU130" s="1">
        <f t="shared" si="344"/>
        <v>8</v>
      </c>
      <c r="BV130" s="1">
        <f t="shared" si="345"/>
        <v>8</v>
      </c>
      <c r="BW130" s="1">
        <f t="shared" si="346"/>
        <v>8</v>
      </c>
      <c r="BX130" s="1">
        <f t="shared" si="347"/>
        <v>8</v>
      </c>
    </row>
    <row r="131" spans="1:76">
      <c r="A131" s="1">
        <v>1981</v>
      </c>
      <c r="B131" s="1">
        <v>12</v>
      </c>
      <c r="C131" s="4">
        <v>-5.5782999999999996</v>
      </c>
      <c r="D131" s="4">
        <v>-2.5640000000000001</v>
      </c>
      <c r="E131" s="2">
        <f t="shared" si="167"/>
        <v>4213.4324199116027</v>
      </c>
      <c r="F131" s="2">
        <f t="shared" si="168"/>
        <v>1878.2822640265567</v>
      </c>
      <c r="G131" s="5">
        <f t="shared" si="169"/>
        <v>2.2432370792231628</v>
      </c>
      <c r="H131" s="4">
        <f t="shared" si="170"/>
        <v>2.2471349696312246</v>
      </c>
      <c r="I131" s="4">
        <f t="shared" si="171"/>
        <v>2.4256738187981517</v>
      </c>
      <c r="J131" s="4">
        <f t="shared" si="172"/>
        <v>-0.17853884916692708</v>
      </c>
      <c r="K131" s="2" t="str">
        <f t="shared" si="181"/>
        <v xml:space="preserve">      SPX</v>
      </c>
      <c r="L131" s="11">
        <f t="shared" si="182"/>
        <v>6539.103533801197</v>
      </c>
      <c r="M131" s="2">
        <f t="shared" si="173"/>
        <v>3381.8956503904847</v>
      </c>
      <c r="N131" s="2">
        <f t="shared" si="174"/>
        <v>1513.2140672827761</v>
      </c>
      <c r="O131" s="2">
        <f t="shared" si="175"/>
        <v>1868.6815831077088</v>
      </c>
      <c r="P131" s="2">
        <f t="shared" si="183"/>
        <v>4213.4324199116027</v>
      </c>
      <c r="Q131" s="2">
        <f t="shared" si="184"/>
        <v>1878.2822640265567</v>
      </c>
      <c r="U131" s="5">
        <f t="shared" si="176"/>
        <v>-5.5782999999999996</v>
      </c>
      <c r="V131" s="5">
        <f t="shared" si="177"/>
        <v>-2.5640000000000001</v>
      </c>
      <c r="X131" s="6">
        <v>29921</v>
      </c>
      <c r="Y131" s="2" t="str">
        <f t="shared" si="185"/>
        <v xml:space="preserve">      SPY</v>
      </c>
      <c r="Z131" s="11">
        <f t="shared" si="189"/>
        <v>6539.103533801197</v>
      </c>
      <c r="AA131" s="16">
        <f t="shared" si="301"/>
        <v>3381.8956503904847</v>
      </c>
      <c r="AB131" s="16">
        <f t="shared" si="302"/>
        <v>1513.2140672827761</v>
      </c>
      <c r="AC131" s="16">
        <f t="shared" si="303"/>
        <v>1868.6815831077088</v>
      </c>
      <c r="AD131" s="2">
        <f t="shared" si="162"/>
        <v>4213.4324199116027</v>
      </c>
      <c r="AE131" s="2">
        <f t="shared" si="163"/>
        <v>1878.2822640265567</v>
      </c>
      <c r="AF131" s="12">
        <f t="shared" si="219"/>
        <v>1981</v>
      </c>
      <c r="AG131" s="13">
        <f t="shared" si="214"/>
        <v>-9.5191303136906278</v>
      </c>
      <c r="AH131" s="13">
        <f t="shared" ref="AH131:AI131" si="372">IF($B131=12,((AD131/AD119)-1)*100,"")</f>
        <v>-23.008829834897416</v>
      </c>
      <c r="AI131" s="13">
        <f t="shared" si="372"/>
        <v>-4.922915494841595</v>
      </c>
      <c r="AK131" s="12"/>
      <c r="AS131" s="7">
        <f t="shared" si="216"/>
        <v>-9.5191303136906278</v>
      </c>
      <c r="AT131" s="7">
        <f t="shared" ref="AT131:AU131" si="373">((AD131/AD119)-1)*100</f>
        <v>-23.008829834897416</v>
      </c>
      <c r="AU131" s="7">
        <f t="shared" si="373"/>
        <v>-4.922915494841595</v>
      </c>
      <c r="AV131" s="7">
        <f t="shared" si="222"/>
        <v>-4.5962148188490328</v>
      </c>
      <c r="AW131" s="7"/>
      <c r="AX131" s="7">
        <f t="shared" si="146"/>
        <v>73.188435329171938</v>
      </c>
      <c r="AY131" s="7">
        <f t="shared" ref="AY131:AZ131" si="374">((AD131/AD70)-1)*100</f>
        <v>74.59019167089545</v>
      </c>
      <c r="AZ131" s="7">
        <f t="shared" si="374"/>
        <v>56.143205730803643</v>
      </c>
      <c r="BA131" s="7">
        <f t="shared" si="147"/>
        <v>17.045229598368294</v>
      </c>
      <c r="BB131" s="7"/>
      <c r="BC131" s="7">
        <f t="shared" si="337"/>
        <v>448.7383366051958</v>
      </c>
      <c r="BD131" s="7">
        <f t="shared" ref="BD131:BE131" si="375">((AD131/AD19)-1)*100</f>
        <v>253.57627930944909</v>
      </c>
      <c r="BE131" s="7">
        <f t="shared" si="375"/>
        <v>69.356387984136347</v>
      </c>
      <c r="BF131" s="7">
        <f t="shared" si="338"/>
        <v>379.38194862105945</v>
      </c>
      <c r="BH131" s="1">
        <f t="shared" si="224"/>
        <v>95</v>
      </c>
      <c r="BI131" s="1">
        <f t="shared" si="225"/>
        <v>79</v>
      </c>
      <c r="BJ131" s="1">
        <f t="shared" si="226"/>
        <v>77</v>
      </c>
      <c r="BK131" s="1">
        <f t="shared" si="227"/>
        <v>74</v>
      </c>
      <c r="BL131" s="1">
        <f t="shared" si="228"/>
        <v>109</v>
      </c>
      <c r="BN131" s="1">
        <f t="shared" si="151"/>
        <v>60</v>
      </c>
      <c r="BO131" s="1">
        <f t="shared" si="152"/>
        <v>60</v>
      </c>
      <c r="BP131" s="1">
        <f t="shared" si="153"/>
        <v>57</v>
      </c>
      <c r="BQ131" s="1">
        <f t="shared" si="154"/>
        <v>56</v>
      </c>
      <c r="BR131" s="1">
        <f t="shared" si="155"/>
        <v>60</v>
      </c>
      <c r="BT131" s="1">
        <f t="shared" si="343"/>
        <v>9</v>
      </c>
      <c r="BU131" s="1">
        <f t="shared" si="344"/>
        <v>9</v>
      </c>
      <c r="BV131" s="1">
        <f t="shared" si="345"/>
        <v>9</v>
      </c>
      <c r="BW131" s="1">
        <f t="shared" si="346"/>
        <v>9</v>
      </c>
      <c r="BX131" s="1">
        <f t="shared" si="347"/>
        <v>9</v>
      </c>
    </row>
    <row r="132" spans="1:76">
      <c r="A132" s="1">
        <v>1982</v>
      </c>
      <c r="B132" s="1">
        <v>1</v>
      </c>
      <c r="C132" s="4">
        <v>7.9941000000000004</v>
      </c>
      <c r="D132" s="4">
        <v>-1.306</v>
      </c>
      <c r="E132" s="2">
        <f t="shared" si="167"/>
        <v>4550.2584209917559</v>
      </c>
      <c r="F132" s="2">
        <f t="shared" si="168"/>
        <v>1853.7518976583699</v>
      </c>
      <c r="G132" s="5">
        <f t="shared" si="169"/>
        <v>2.4546210454266131</v>
      </c>
      <c r="H132" s="4">
        <f t="shared" si="170"/>
        <v>2.4447407561030232</v>
      </c>
      <c r="I132" s="4">
        <f t="shared" si="171"/>
        <v>2.4332915100161681</v>
      </c>
      <c r="J132" s="4">
        <f t="shared" si="172"/>
        <v>1.1449246086855158E-2</v>
      </c>
      <c r="K132" s="2" t="str">
        <f t="shared" si="181"/>
        <v xml:space="preserve">      SPX</v>
      </c>
      <c r="L132" s="11">
        <f t="shared" si="182"/>
        <v>6453.7028416497533</v>
      </c>
      <c r="M132" s="2">
        <f t="shared" si="173"/>
        <v>3494.9879318873677</v>
      </c>
      <c r="N132" s="2">
        <f t="shared" si="174"/>
        <v>1826.1238852891752</v>
      </c>
      <c r="O132" s="2">
        <f t="shared" si="175"/>
        <v>1668.8640465981925</v>
      </c>
      <c r="P132" s="2">
        <f t="shared" si="183"/>
        <v>4550.2584209917559</v>
      </c>
      <c r="Q132" s="2">
        <f t="shared" si="184"/>
        <v>1853.7518976583699</v>
      </c>
      <c r="U132" s="5">
        <f t="shared" si="176"/>
        <v>7.9941000000000004</v>
      </c>
      <c r="V132" s="5">
        <f t="shared" si="177"/>
        <v>-1.306</v>
      </c>
      <c r="X132" s="6">
        <v>29952</v>
      </c>
      <c r="Y132" s="2" t="str">
        <f t="shared" si="185"/>
        <v xml:space="preserve">      SPY</v>
      </c>
      <c r="Z132" s="11">
        <f t="shared" si="189"/>
        <v>6453.7028416497533</v>
      </c>
      <c r="AA132" s="16">
        <f t="shared" si="301"/>
        <v>3494.9879318873677</v>
      </c>
      <c r="AB132" s="16">
        <f t="shared" si="302"/>
        <v>1826.1238852891752</v>
      </c>
      <c r="AC132" s="16">
        <f t="shared" si="303"/>
        <v>1668.8640465981925</v>
      </c>
      <c r="AD132" s="2">
        <f t="shared" si="162"/>
        <v>4550.2584209917559</v>
      </c>
      <c r="AE132" s="2">
        <f t="shared" si="163"/>
        <v>1853.7518976583699</v>
      </c>
      <c r="AF132" s="12" t="str">
        <f t="shared" si="219"/>
        <v/>
      </c>
      <c r="AG132" s="13" t="str">
        <f t="shared" si="214"/>
        <v/>
      </c>
      <c r="AH132" s="13" t="str">
        <f t="shared" ref="AH132:AI132" si="376">IF($B132=12,((AD132/AD120)-1)*100,"")</f>
        <v/>
      </c>
      <c r="AI132" s="13" t="str">
        <f t="shared" si="376"/>
        <v/>
      </c>
      <c r="AK132" s="12"/>
      <c r="AS132" s="7">
        <f t="shared" si="216"/>
        <v>-6.8013802202072977</v>
      </c>
      <c r="AT132" s="7">
        <f t="shared" ref="AT132:AU132" si="377">((AD132/AD120)-1)*100</f>
        <v>-11.212427560340554</v>
      </c>
      <c r="AU132" s="7">
        <f t="shared" si="377"/>
        <v>-2.0671101052840424</v>
      </c>
      <c r="AV132" s="7">
        <f t="shared" si="222"/>
        <v>-4.7342701149232553</v>
      </c>
      <c r="AW132" s="7"/>
      <c r="AX132" s="7">
        <f t="shared" si="146"/>
        <v>61.843913914870427</v>
      </c>
      <c r="AY132" s="7">
        <f t="shared" ref="AY132:AZ132" si="378">((AD132/AD71)-1)*100</f>
        <v>79.520971268832838</v>
      </c>
      <c r="AZ132" s="7">
        <f t="shared" si="378"/>
        <v>45.915213672650232</v>
      </c>
      <c r="BA132" s="7">
        <f t="shared" si="147"/>
        <v>15.928700242220195</v>
      </c>
      <c r="BB132" s="7"/>
      <c r="BC132" s="7">
        <f t="shared" si="337"/>
        <v>403.46411183986106</v>
      </c>
      <c r="BD132" s="7">
        <f t="shared" ref="BD132:BE132" si="379">((AD132/AD20)-1)*100</f>
        <v>254.97324106432592</v>
      </c>
      <c r="BE132" s="7">
        <f t="shared" si="379"/>
        <v>67.566862049428082</v>
      </c>
      <c r="BF132" s="7">
        <f t="shared" si="338"/>
        <v>335.89724979043297</v>
      </c>
      <c r="BH132" s="1">
        <f t="shared" si="224"/>
        <v>95</v>
      </c>
      <c r="BI132" s="1">
        <f t="shared" si="225"/>
        <v>79</v>
      </c>
      <c r="BJ132" s="1">
        <f t="shared" si="226"/>
        <v>77</v>
      </c>
      <c r="BK132" s="1">
        <f t="shared" si="227"/>
        <v>74</v>
      </c>
      <c r="BL132" s="1">
        <f t="shared" si="228"/>
        <v>110</v>
      </c>
      <c r="BN132" s="1">
        <f t="shared" si="151"/>
        <v>61</v>
      </c>
      <c r="BO132" s="1">
        <f t="shared" si="152"/>
        <v>61</v>
      </c>
      <c r="BP132" s="1">
        <f t="shared" si="153"/>
        <v>58</v>
      </c>
      <c r="BQ132" s="1">
        <f t="shared" si="154"/>
        <v>57</v>
      </c>
      <c r="BR132" s="1">
        <f t="shared" si="155"/>
        <v>61</v>
      </c>
      <c r="BT132" s="1">
        <f t="shared" si="343"/>
        <v>10</v>
      </c>
      <c r="BU132" s="1">
        <f t="shared" si="344"/>
        <v>10</v>
      </c>
      <c r="BV132" s="1">
        <f t="shared" si="345"/>
        <v>10</v>
      </c>
      <c r="BW132" s="1">
        <f t="shared" si="346"/>
        <v>10</v>
      </c>
      <c r="BX132" s="1">
        <f t="shared" si="347"/>
        <v>10</v>
      </c>
    </row>
    <row r="133" spans="1:76">
      <c r="A133" s="1">
        <v>1982</v>
      </c>
      <c r="B133" s="1">
        <v>2</v>
      </c>
      <c r="C133" s="4">
        <v>-2.2471999999999999</v>
      </c>
      <c r="D133" s="4">
        <v>-5.59</v>
      </c>
      <c r="E133" s="2">
        <f t="shared" si="167"/>
        <v>4448.0050137552289</v>
      </c>
      <c r="F133" s="2">
        <f t="shared" si="168"/>
        <v>1750.1271665792672</v>
      </c>
      <c r="G133" s="5">
        <f t="shared" si="169"/>
        <v>2.5415324661516641</v>
      </c>
      <c r="H133" s="4">
        <f t="shared" si="170"/>
        <v>2.536923337101729</v>
      </c>
      <c r="I133" s="4">
        <f t="shared" si="171"/>
        <v>2.4617759721570884</v>
      </c>
      <c r="J133" s="4">
        <f t="shared" si="172"/>
        <v>7.5147364944640582E-2</v>
      </c>
      <c r="K133" s="2" t="str">
        <f t="shared" si="181"/>
        <v>GSCI</v>
      </c>
      <c r="L133" s="11">
        <f t="shared" si="182"/>
        <v>6308.6752313921997</v>
      </c>
      <c r="M133" s="2">
        <f t="shared" si="173"/>
        <v>3360.6617757323102</v>
      </c>
      <c r="N133" s="2">
        <f t="shared" si="174"/>
        <v>1785.0872293389568</v>
      </c>
      <c r="O133" s="2">
        <f t="shared" si="175"/>
        <v>1575.5745463933536</v>
      </c>
      <c r="P133" s="2">
        <f t="shared" si="183"/>
        <v>4448.0050137552289</v>
      </c>
      <c r="Q133" s="2">
        <f t="shared" si="184"/>
        <v>1750.1271665792672</v>
      </c>
      <c r="U133" s="5">
        <f t="shared" si="176"/>
        <v>-2.2471999999999999</v>
      </c>
      <c r="V133" s="5">
        <f t="shared" si="177"/>
        <v>-5.59</v>
      </c>
      <c r="X133" s="6">
        <v>29983</v>
      </c>
      <c r="Y133" s="2" t="str">
        <f t="shared" si="185"/>
        <v>DBC</v>
      </c>
      <c r="Z133" s="11">
        <f t="shared" si="189"/>
        <v>6308.6752313921997</v>
      </c>
      <c r="AA133" s="16">
        <f t="shared" si="301"/>
        <v>3360.6617757323102</v>
      </c>
      <c r="AB133" s="16">
        <f t="shared" si="302"/>
        <v>1785.0872293389568</v>
      </c>
      <c r="AC133" s="16">
        <f t="shared" si="303"/>
        <v>1575.5745463933536</v>
      </c>
      <c r="AD133" s="2">
        <f t="shared" si="162"/>
        <v>4448.0050137552289</v>
      </c>
      <c r="AE133" s="2">
        <f t="shared" si="163"/>
        <v>1750.1271665792672</v>
      </c>
      <c r="AF133" s="12" t="str">
        <f t="shared" si="219"/>
        <v/>
      </c>
      <c r="AG133" s="13" t="str">
        <f t="shared" si="214"/>
        <v/>
      </c>
      <c r="AH133" s="13" t="str">
        <f t="shared" ref="AH133:AI133" si="380">IF($B133=12,((AD133/AD121)-1)*100,"")</f>
        <v/>
      </c>
      <c r="AI133" s="13" t="str">
        <f t="shared" si="380"/>
        <v/>
      </c>
      <c r="AK133" s="12"/>
      <c r="AS133" s="7">
        <f t="shared" si="216"/>
        <v>-10.451202221314581</v>
      </c>
      <c r="AT133" s="7">
        <f t="shared" ref="AT133:AU133" si="381">((AD133/AD121)-1)*100</f>
        <v>-10.613210317675104</v>
      </c>
      <c r="AU133" s="7">
        <f t="shared" si="381"/>
        <v>-9.1201417875489419</v>
      </c>
      <c r="AV133" s="7">
        <f t="shared" si="222"/>
        <v>-1.3310604337656393</v>
      </c>
      <c r="AW133" s="7"/>
      <c r="AX133" s="7">
        <f t="shared" si="146"/>
        <v>66.056445668106861</v>
      </c>
      <c r="AY133" s="7">
        <f t="shared" ref="AY133:AZ133" si="382">((AD133/AD72)-1)*100</f>
        <v>75.954992236821823</v>
      </c>
      <c r="AZ133" s="7">
        <f t="shared" si="382"/>
        <v>44.593487376643012</v>
      </c>
      <c r="BA133" s="7">
        <f t="shared" si="147"/>
        <v>21.462958291463849</v>
      </c>
      <c r="BB133" s="7"/>
      <c r="BC133" s="7">
        <f t="shared" si="337"/>
        <v>397.187772832939</v>
      </c>
      <c r="BD133" s="7">
        <f t="shared" ref="BD133:BE133" si="383">((AD133/AD21)-1)*100</f>
        <v>250.5480350825851</v>
      </c>
      <c r="BE133" s="7">
        <f t="shared" si="383"/>
        <v>56.347160607664229</v>
      </c>
      <c r="BF133" s="7">
        <f t="shared" si="338"/>
        <v>340.84061222527475</v>
      </c>
      <c r="BH133" s="1">
        <f t="shared" si="224"/>
        <v>95</v>
      </c>
      <c r="BI133" s="1">
        <f t="shared" si="225"/>
        <v>79</v>
      </c>
      <c r="BJ133" s="1">
        <f t="shared" si="226"/>
        <v>77</v>
      </c>
      <c r="BK133" s="1">
        <f t="shared" si="227"/>
        <v>74</v>
      </c>
      <c r="BL133" s="1">
        <f t="shared" si="228"/>
        <v>111</v>
      </c>
      <c r="BN133" s="1">
        <f t="shared" si="151"/>
        <v>62</v>
      </c>
      <c r="BO133" s="1">
        <f t="shared" si="152"/>
        <v>62</v>
      </c>
      <c r="BP133" s="1">
        <f t="shared" si="153"/>
        <v>59</v>
      </c>
      <c r="BQ133" s="1">
        <f t="shared" si="154"/>
        <v>58</v>
      </c>
      <c r="BR133" s="1">
        <f t="shared" si="155"/>
        <v>62</v>
      </c>
      <c r="BT133" s="1">
        <f t="shared" si="343"/>
        <v>11</v>
      </c>
      <c r="BU133" s="1">
        <f t="shared" si="344"/>
        <v>11</v>
      </c>
      <c r="BV133" s="1">
        <f t="shared" si="345"/>
        <v>11</v>
      </c>
      <c r="BW133" s="1">
        <f t="shared" si="346"/>
        <v>11</v>
      </c>
      <c r="BX133" s="1">
        <f t="shared" si="347"/>
        <v>11</v>
      </c>
    </row>
    <row r="134" spans="1:76">
      <c r="A134" s="1">
        <v>1982</v>
      </c>
      <c r="B134" s="1">
        <v>3</v>
      </c>
      <c r="C134" s="4">
        <v>3.7298</v>
      </c>
      <c r="D134" s="4">
        <v>-0.52200000000000002</v>
      </c>
      <c r="E134" s="2">
        <f t="shared" si="167"/>
        <v>4613.9067047582721</v>
      </c>
      <c r="F134" s="2">
        <f t="shared" si="168"/>
        <v>1740.9915027697234</v>
      </c>
      <c r="G134" s="5">
        <f t="shared" si="169"/>
        <v>2.650160381264389</v>
      </c>
      <c r="H134" s="4">
        <f t="shared" si="170"/>
        <v>2.6447681410661672</v>
      </c>
      <c r="I134" s="4">
        <f t="shared" si="171"/>
        <v>2.5113508166590099</v>
      </c>
      <c r="J134" s="4">
        <f t="shared" si="172"/>
        <v>0.13341732440715726</v>
      </c>
      <c r="K134" s="2" t="str">
        <f t="shared" si="181"/>
        <v>GSCI</v>
      </c>
      <c r="L134" s="11">
        <f t="shared" si="182"/>
        <v>6543.9762001726667</v>
      </c>
      <c r="M134" s="2">
        <f t="shared" si="173"/>
        <v>3419.0174600800215</v>
      </c>
      <c r="N134" s="2">
        <f t="shared" si="174"/>
        <v>1851.6674128188413</v>
      </c>
      <c r="O134" s="2">
        <f t="shared" si="175"/>
        <v>1567.3500472611802</v>
      </c>
      <c r="P134" s="2">
        <f t="shared" si="183"/>
        <v>4613.9067047582721</v>
      </c>
      <c r="Q134" s="2">
        <f t="shared" si="184"/>
        <v>1740.9915027697234</v>
      </c>
      <c r="U134" s="5">
        <f t="shared" si="176"/>
        <v>3.7298</v>
      </c>
      <c r="V134" s="5">
        <f t="shared" si="177"/>
        <v>-0.52200000000000002</v>
      </c>
      <c r="X134" s="6">
        <v>30011</v>
      </c>
      <c r="Y134" s="2" t="str">
        <f t="shared" si="185"/>
        <v>DBC</v>
      </c>
      <c r="Z134" s="11">
        <f t="shared" si="189"/>
        <v>6543.9762001726667</v>
      </c>
      <c r="AA134" s="16">
        <f t="shared" si="301"/>
        <v>3419.0174600800215</v>
      </c>
      <c r="AB134" s="16">
        <f t="shared" si="302"/>
        <v>1851.6674128188413</v>
      </c>
      <c r="AC134" s="16">
        <f t="shared" si="303"/>
        <v>1567.3500472611802</v>
      </c>
      <c r="AD134" s="2">
        <f t="shared" si="162"/>
        <v>4613.9067047582721</v>
      </c>
      <c r="AE134" s="2">
        <f t="shared" si="163"/>
        <v>1740.9915027697234</v>
      </c>
      <c r="AF134" s="12" t="str">
        <f t="shared" si="219"/>
        <v/>
      </c>
      <c r="AG134" s="13" t="str">
        <f t="shared" si="214"/>
        <v/>
      </c>
      <c r="AH134" s="13" t="str">
        <f t="shared" ref="AH134:AI134" si="384">IF($B134=12,((AD134/AD122)-1)*100,"")</f>
        <v/>
      </c>
      <c r="AI134" s="13" t="str">
        <f t="shared" si="384"/>
        <v/>
      </c>
      <c r="AK134" s="12"/>
      <c r="AS134" s="7">
        <f t="shared" si="216"/>
        <v>-10.682998068986393</v>
      </c>
      <c r="AT134" s="7">
        <f t="shared" ref="AT134:AU134" si="385">((AD134/AD122)-1)*100</f>
        <v>-7.1225776245563583</v>
      </c>
      <c r="AU134" s="7">
        <f t="shared" si="385"/>
        <v>-13.070832072825633</v>
      </c>
      <c r="AV134" s="7">
        <f t="shared" si="222"/>
        <v>2.3878340038392398</v>
      </c>
      <c r="AW134" s="7"/>
      <c r="AX134" s="7">
        <f t="shared" si="146"/>
        <v>75.448444114849636</v>
      </c>
      <c r="AY134" s="7">
        <f t="shared" ref="AY134:AZ134" si="386">((AD134/AD73)-1)*100</f>
        <v>82.969696688090394</v>
      </c>
      <c r="AZ134" s="7">
        <f t="shared" si="386"/>
        <v>46.509578997664349</v>
      </c>
      <c r="BA134" s="7">
        <f t="shared" si="147"/>
        <v>28.938865117185287</v>
      </c>
      <c r="BB134" s="7"/>
      <c r="BC134" s="7">
        <f t="shared" si="337"/>
        <v>396.20139545880352</v>
      </c>
      <c r="BD134" s="7">
        <f t="shared" ref="BD134:BE134" si="387">((AD134/AD22)-1)*100</f>
        <v>249.85257821649415</v>
      </c>
      <c r="BE134" s="7">
        <f t="shared" si="387"/>
        <v>48.389487561423607</v>
      </c>
      <c r="BF134" s="7">
        <f t="shared" si="338"/>
        <v>347.81190789737991</v>
      </c>
      <c r="BH134" s="1">
        <f t="shared" si="224"/>
        <v>95</v>
      </c>
      <c r="BI134" s="1">
        <f t="shared" si="225"/>
        <v>79</v>
      </c>
      <c r="BJ134" s="1">
        <f t="shared" si="226"/>
        <v>77</v>
      </c>
      <c r="BK134" s="1">
        <f t="shared" si="227"/>
        <v>75</v>
      </c>
      <c r="BL134" s="1">
        <f t="shared" si="228"/>
        <v>112</v>
      </c>
      <c r="BN134" s="1">
        <f t="shared" si="151"/>
        <v>63</v>
      </c>
      <c r="BO134" s="1">
        <f t="shared" si="152"/>
        <v>63</v>
      </c>
      <c r="BP134" s="1">
        <f t="shared" si="153"/>
        <v>60</v>
      </c>
      <c r="BQ134" s="1">
        <f t="shared" si="154"/>
        <v>59</v>
      </c>
      <c r="BR134" s="1">
        <f t="shared" si="155"/>
        <v>63</v>
      </c>
      <c r="BT134" s="1">
        <f t="shared" si="343"/>
        <v>12</v>
      </c>
      <c r="BU134" s="1">
        <f t="shared" si="344"/>
        <v>12</v>
      </c>
      <c r="BV134" s="1">
        <f t="shared" si="345"/>
        <v>12</v>
      </c>
      <c r="BW134" s="1">
        <f t="shared" si="346"/>
        <v>12</v>
      </c>
      <c r="BX134" s="1">
        <f t="shared" si="347"/>
        <v>12</v>
      </c>
    </row>
    <row r="135" spans="1:76">
      <c r="A135" s="1">
        <v>1982</v>
      </c>
      <c r="B135" s="1">
        <v>4</v>
      </c>
      <c r="C135" s="4">
        <v>3.605</v>
      </c>
      <c r="D135" s="4">
        <v>4.5190000000000001</v>
      </c>
      <c r="E135" s="2">
        <f t="shared" si="167"/>
        <v>4780.2380414648078</v>
      </c>
      <c r="F135" s="2">
        <f t="shared" si="168"/>
        <v>1819.6669087798873</v>
      </c>
      <c r="G135" s="5">
        <f t="shared" si="169"/>
        <v>2.6269852017422384</v>
      </c>
      <c r="H135" s="4">
        <f t="shared" si="170"/>
        <v>2.627832008376711</v>
      </c>
      <c r="I135" s="4">
        <f t="shared" si="171"/>
        <v>2.5417809179967019</v>
      </c>
      <c r="J135" s="4">
        <f t="shared" si="172"/>
        <v>8.6051090380009132E-2</v>
      </c>
      <c r="K135" s="2" t="str">
        <f t="shared" si="181"/>
        <v>GSCI</v>
      </c>
      <c r="L135" s="11">
        <f t="shared" si="182"/>
        <v>6779.8865421888904</v>
      </c>
      <c r="M135" s="2">
        <f t="shared" si="173"/>
        <v>3556.5986189478735</v>
      </c>
      <c r="N135" s="2">
        <f t="shared" si="174"/>
        <v>1918.4200230509603</v>
      </c>
      <c r="O135" s="2">
        <f t="shared" si="175"/>
        <v>1638.1785958969131</v>
      </c>
      <c r="P135" s="2">
        <f t="shared" si="183"/>
        <v>4780.2380414648078</v>
      </c>
      <c r="Q135" s="2">
        <f t="shared" si="184"/>
        <v>1819.6669087798873</v>
      </c>
      <c r="U135" s="5">
        <f t="shared" si="176"/>
        <v>3.605</v>
      </c>
      <c r="V135" s="5">
        <f t="shared" si="177"/>
        <v>4.5190000000000001</v>
      </c>
      <c r="X135" s="6">
        <v>30042</v>
      </c>
      <c r="Y135" s="2" t="str">
        <f t="shared" si="185"/>
        <v>DBC</v>
      </c>
      <c r="Z135" s="11">
        <f t="shared" si="189"/>
        <v>6779.8865421888904</v>
      </c>
      <c r="AA135" s="16">
        <f t="shared" si="301"/>
        <v>3556.5986189478735</v>
      </c>
      <c r="AB135" s="16">
        <f t="shared" si="302"/>
        <v>1918.4200230509603</v>
      </c>
      <c r="AC135" s="16">
        <f t="shared" si="303"/>
        <v>1638.1785958969131</v>
      </c>
      <c r="AD135" s="2">
        <f t="shared" si="162"/>
        <v>4780.2380414648078</v>
      </c>
      <c r="AE135" s="2">
        <f t="shared" si="163"/>
        <v>1819.6669087798873</v>
      </c>
      <c r="AF135" s="12" t="str">
        <f t="shared" si="219"/>
        <v/>
      </c>
      <c r="AG135" s="13" t="str">
        <f t="shared" si="214"/>
        <v/>
      </c>
      <c r="AH135" s="13" t="str">
        <f t="shared" ref="AH135:AI135" si="388">IF($B135=12,((AD135/AD123)-1)*100,"")</f>
        <v/>
      </c>
      <c r="AI135" s="13" t="str">
        <f t="shared" si="388"/>
        <v/>
      </c>
      <c r="AK135" s="12"/>
      <c r="AS135" s="7">
        <f t="shared" si="216"/>
        <v>-5.6381622064460295</v>
      </c>
      <c r="AT135" s="7">
        <f t="shared" ref="AT135:AU135" si="389">((AD135/AD123)-1)*100</f>
        <v>-2.4426892562696922</v>
      </c>
      <c r="AU135" s="7">
        <f t="shared" si="389"/>
        <v>-7.3506648320484258</v>
      </c>
      <c r="AV135" s="7">
        <f t="shared" si="222"/>
        <v>1.7125026256023963</v>
      </c>
      <c r="AW135" s="7"/>
      <c r="AX135" s="7">
        <f t="shared" si="146"/>
        <v>75.390040018709044</v>
      </c>
      <c r="AY135" s="7">
        <f t="shared" ref="AY135:AZ135" si="390">((AD135/AD74)-1)*100</f>
        <v>82.908788882323918</v>
      </c>
      <c r="AZ135" s="7">
        <f t="shared" si="390"/>
        <v>54.758405296285709</v>
      </c>
      <c r="BA135" s="7">
        <f t="shared" si="147"/>
        <v>20.631634722423335</v>
      </c>
      <c r="BB135" s="7"/>
      <c r="BC135" s="7">
        <f t="shared" si="337"/>
        <v>376.01624818640039</v>
      </c>
      <c r="BD135" s="7">
        <f t="shared" ref="BD135:BE135" si="391">((AD135/AD23)-1)*100</f>
        <v>235.62080482859344</v>
      </c>
      <c r="BE135" s="7">
        <f t="shared" si="391"/>
        <v>52.919470281163953</v>
      </c>
      <c r="BF135" s="7">
        <f t="shared" si="338"/>
        <v>323.09677790523642</v>
      </c>
      <c r="BH135" s="1">
        <f t="shared" si="224"/>
        <v>95</v>
      </c>
      <c r="BI135" s="1">
        <f t="shared" si="225"/>
        <v>79</v>
      </c>
      <c r="BJ135" s="1">
        <f t="shared" si="226"/>
        <v>77</v>
      </c>
      <c r="BK135" s="1">
        <f t="shared" si="227"/>
        <v>76</v>
      </c>
      <c r="BL135" s="1">
        <f t="shared" si="228"/>
        <v>113</v>
      </c>
      <c r="BN135" s="1">
        <f t="shared" si="151"/>
        <v>64</v>
      </c>
      <c r="BO135" s="1">
        <f t="shared" si="152"/>
        <v>64</v>
      </c>
      <c r="BP135" s="1">
        <f t="shared" si="153"/>
        <v>61</v>
      </c>
      <c r="BQ135" s="1">
        <f t="shared" si="154"/>
        <v>60</v>
      </c>
      <c r="BR135" s="1">
        <f t="shared" si="155"/>
        <v>64</v>
      </c>
      <c r="BT135" s="1">
        <f t="shared" si="343"/>
        <v>13</v>
      </c>
      <c r="BU135" s="1">
        <f t="shared" si="344"/>
        <v>13</v>
      </c>
      <c r="BV135" s="1">
        <f t="shared" si="345"/>
        <v>13</v>
      </c>
      <c r="BW135" s="1">
        <f t="shared" si="346"/>
        <v>13</v>
      </c>
      <c r="BX135" s="1">
        <f t="shared" si="347"/>
        <v>13</v>
      </c>
    </row>
    <row r="136" spans="1:76">
      <c r="A136" s="1">
        <v>1982</v>
      </c>
      <c r="B136" s="1">
        <v>5</v>
      </c>
      <c r="C136" s="4">
        <v>0.22670000000000001</v>
      </c>
      <c r="D136" s="4">
        <v>-3.4089999999999998</v>
      </c>
      <c r="E136" s="2">
        <f t="shared" si="167"/>
        <v>4791.0748411048089</v>
      </c>
      <c r="F136" s="2">
        <f t="shared" si="168"/>
        <v>1757.634463859581</v>
      </c>
      <c r="G136" s="5">
        <f t="shared" si="169"/>
        <v>2.7258653261635022</v>
      </c>
      <c r="H136" s="4">
        <f t="shared" si="170"/>
        <v>2.7211970729355599</v>
      </c>
      <c r="I136" s="4">
        <f t="shared" si="171"/>
        <v>2.5902241833037545</v>
      </c>
      <c r="J136" s="4">
        <f t="shared" si="172"/>
        <v>0.13097288963180542</v>
      </c>
      <c r="K136" s="2" t="str">
        <f t="shared" si="181"/>
        <v>GSCI</v>
      </c>
      <c r="L136" s="11">
        <f t="shared" si="182"/>
        <v>6795.2565449800331</v>
      </c>
      <c r="M136" s="2">
        <f t="shared" si="173"/>
        <v>3505.1021688060041</v>
      </c>
      <c r="N136" s="2">
        <f t="shared" si="174"/>
        <v>1922.7690812432168</v>
      </c>
      <c r="O136" s="2">
        <f t="shared" si="175"/>
        <v>1582.3330875627873</v>
      </c>
      <c r="P136" s="2">
        <f t="shared" si="183"/>
        <v>4791.0748411048089</v>
      </c>
      <c r="Q136" s="2">
        <f t="shared" si="184"/>
        <v>1757.634463859581</v>
      </c>
      <c r="U136" s="5">
        <f t="shared" si="176"/>
        <v>0.22670000000000001</v>
      </c>
      <c r="V136" s="5">
        <f t="shared" si="177"/>
        <v>-3.4089999999999998</v>
      </c>
      <c r="X136" s="6">
        <v>30072</v>
      </c>
      <c r="Y136" s="2" t="str">
        <f t="shared" si="185"/>
        <v>DBC</v>
      </c>
      <c r="Z136" s="11">
        <f t="shared" si="189"/>
        <v>6795.2565449800331</v>
      </c>
      <c r="AA136" s="16">
        <f t="shared" si="301"/>
        <v>3505.1021688060041</v>
      </c>
      <c r="AB136" s="16">
        <f t="shared" si="302"/>
        <v>1922.7690812432168</v>
      </c>
      <c r="AC136" s="16">
        <f t="shared" si="303"/>
        <v>1582.3330875627873</v>
      </c>
      <c r="AD136" s="2">
        <f t="shared" si="162"/>
        <v>4791.0748411048089</v>
      </c>
      <c r="AE136" s="2">
        <f t="shared" si="163"/>
        <v>1757.634463859581</v>
      </c>
      <c r="AF136" s="12" t="str">
        <f t="shared" si="219"/>
        <v/>
      </c>
      <c r="AG136" s="13" t="str">
        <f t="shared" si="214"/>
        <v/>
      </c>
      <c r="AH136" s="13" t="str">
        <f t="shared" ref="AH136:AI136" si="392">IF($B136=12,((AD136/AD124)-1)*100,"")</f>
        <v/>
      </c>
      <c r="AI136" s="13" t="str">
        <f t="shared" si="392"/>
        <v/>
      </c>
      <c r="AK136" s="12"/>
      <c r="AS136" s="7">
        <f t="shared" si="216"/>
        <v>-5.6657396267236093</v>
      </c>
      <c r="AT136" s="7">
        <f t="shared" ref="AT136:AU136" si="393">((AD136/AD124)-1)*100</f>
        <v>-2.7484358076080295</v>
      </c>
      <c r="AU136" s="7">
        <f t="shared" si="393"/>
        <v>-10.737592431299758</v>
      </c>
      <c r="AV136" s="7">
        <f t="shared" si="222"/>
        <v>5.0718528045761486</v>
      </c>
      <c r="AW136" s="7"/>
      <c r="AX136" s="7">
        <f t="shared" ref="AX136:AX199" si="394">((Z136/Z75)-1)*100</f>
        <v>67.050094069144833</v>
      </c>
      <c r="AY136" s="7">
        <f t="shared" ref="AY136:AZ136" si="395">((AD136/AD75)-1)*100</f>
        <v>74.211320013418302</v>
      </c>
      <c r="AZ136" s="7">
        <f t="shared" si="395"/>
        <v>48.861936982518237</v>
      </c>
      <c r="BA136" s="7">
        <f t="shared" ref="BA136:BA199" si="396">AX136-AZ136</f>
        <v>18.188157086626596</v>
      </c>
      <c r="BB136" s="7"/>
      <c r="BC136" s="7">
        <f t="shared" si="337"/>
        <v>361.33702685763598</v>
      </c>
      <c r="BD136" s="7">
        <f t="shared" ref="BD136:BE136" si="397">((AD136/AD24)-1)*100</f>
        <v>225.27104871126068</v>
      </c>
      <c r="BE136" s="7">
        <f t="shared" si="397"/>
        <v>49.941929770223339</v>
      </c>
      <c r="BF136" s="7">
        <f t="shared" si="338"/>
        <v>311.39509708741264</v>
      </c>
      <c r="BH136" s="1">
        <f t="shared" si="224"/>
        <v>95</v>
      </c>
      <c r="BI136" s="1">
        <f t="shared" si="225"/>
        <v>79</v>
      </c>
      <c r="BJ136" s="1">
        <f t="shared" si="226"/>
        <v>77</v>
      </c>
      <c r="BK136" s="1">
        <f t="shared" si="227"/>
        <v>77</v>
      </c>
      <c r="BL136" s="1">
        <f t="shared" si="228"/>
        <v>114</v>
      </c>
      <c r="BN136" s="1">
        <f t="shared" si="151"/>
        <v>65</v>
      </c>
      <c r="BO136" s="1">
        <f t="shared" si="152"/>
        <v>65</v>
      </c>
      <c r="BP136" s="1">
        <f t="shared" si="153"/>
        <v>62</v>
      </c>
      <c r="BQ136" s="1">
        <f t="shared" si="154"/>
        <v>61</v>
      </c>
      <c r="BR136" s="1">
        <f t="shared" si="155"/>
        <v>65</v>
      </c>
      <c r="BT136" s="1">
        <f t="shared" si="343"/>
        <v>14</v>
      </c>
      <c r="BU136" s="1">
        <f t="shared" si="344"/>
        <v>14</v>
      </c>
      <c r="BV136" s="1">
        <f t="shared" si="345"/>
        <v>14</v>
      </c>
      <c r="BW136" s="1">
        <f t="shared" si="346"/>
        <v>14</v>
      </c>
      <c r="BX136" s="1">
        <f t="shared" si="347"/>
        <v>14</v>
      </c>
    </row>
    <row r="137" spans="1:76">
      <c r="A137" s="1">
        <v>1982</v>
      </c>
      <c r="B137" s="1">
        <v>6</v>
      </c>
      <c r="C137" s="4">
        <v>-3.0089000000000001</v>
      </c>
      <c r="D137" s="4">
        <v>-1.502</v>
      </c>
      <c r="E137" s="2">
        <f t="shared" si="167"/>
        <v>4646.9161902108062</v>
      </c>
      <c r="F137" s="2">
        <f t="shared" si="168"/>
        <v>1731.2347942124102</v>
      </c>
      <c r="G137" s="5">
        <f t="shared" si="169"/>
        <v>2.6841628909871962</v>
      </c>
      <c r="H137" s="4">
        <f t="shared" si="170"/>
        <v>2.6859264234609275</v>
      </c>
      <c r="I137" s="4">
        <f t="shared" si="171"/>
        <v>2.6149448958520289</v>
      </c>
      <c r="J137" s="4">
        <f t="shared" si="172"/>
        <v>7.0981527608898531E-2</v>
      </c>
      <c r="K137" s="2" t="str">
        <f t="shared" si="181"/>
        <v>GSCI</v>
      </c>
      <c r="L137" s="11">
        <f t="shared" si="182"/>
        <v>6590.7940707981288</v>
      </c>
      <c r="M137" s="2">
        <f t="shared" si="173"/>
        <v>3423.4813269452839</v>
      </c>
      <c r="N137" s="2">
        <f t="shared" si="174"/>
        <v>1864.9148823576895</v>
      </c>
      <c r="O137" s="2">
        <f t="shared" si="175"/>
        <v>1558.5664445875943</v>
      </c>
      <c r="P137" s="2">
        <f t="shared" si="183"/>
        <v>4646.9161902108062</v>
      </c>
      <c r="Q137" s="2">
        <f t="shared" si="184"/>
        <v>1731.2347942124102</v>
      </c>
      <c r="U137" s="5">
        <f t="shared" si="176"/>
        <v>-3.0089000000000001</v>
      </c>
      <c r="V137" s="5">
        <f t="shared" si="177"/>
        <v>-1.502</v>
      </c>
      <c r="X137" s="6">
        <v>30103</v>
      </c>
      <c r="Y137" s="2" t="str">
        <f t="shared" si="185"/>
        <v>DBC</v>
      </c>
      <c r="Z137" s="11">
        <f t="shared" si="189"/>
        <v>6590.7940707981288</v>
      </c>
      <c r="AA137" s="16">
        <f t="shared" si="301"/>
        <v>3423.4813269452839</v>
      </c>
      <c r="AB137" s="16">
        <f t="shared" si="302"/>
        <v>1864.9148823576895</v>
      </c>
      <c r="AC137" s="16">
        <f t="shared" si="303"/>
        <v>1558.5664445875943</v>
      </c>
      <c r="AD137" s="2">
        <f t="shared" si="162"/>
        <v>4646.9161902108062</v>
      </c>
      <c r="AE137" s="2">
        <f t="shared" si="163"/>
        <v>1731.2347942124102</v>
      </c>
      <c r="AF137" s="12" t="str">
        <f t="shared" si="219"/>
        <v/>
      </c>
      <c r="AG137" s="13" t="str">
        <f t="shared" si="214"/>
        <v/>
      </c>
      <c r="AH137" s="13" t="str">
        <f t="shared" ref="AH137:AI137" si="398">IF($B137=12,((AD137/AD125)-1)*100,"")</f>
        <v/>
      </c>
      <c r="AI137" s="13" t="str">
        <f t="shared" si="398"/>
        <v/>
      </c>
      <c r="AK137" s="12"/>
      <c r="AS137" s="7">
        <f t="shared" si="216"/>
        <v>-7.9277911597551824</v>
      </c>
      <c r="AT137" s="7">
        <f t="shared" ref="AT137:AU137" si="399">((AD137/AD125)-1)*100</f>
        <v>0.72491964719139101</v>
      </c>
      <c r="AU137" s="7">
        <f t="shared" si="399"/>
        <v>-11.524456893132641</v>
      </c>
      <c r="AV137" s="7">
        <f t="shared" si="222"/>
        <v>3.5966657333774581</v>
      </c>
      <c r="AW137" s="7"/>
      <c r="AX137" s="7">
        <f t="shared" si="394"/>
        <v>67.784955816571951</v>
      </c>
      <c r="AY137" s="7">
        <f t="shared" ref="AY137:AZ137" si="400">((AD137/AD76)-1)*100</f>
        <v>74.977684353169309</v>
      </c>
      <c r="AZ137" s="7">
        <f t="shared" si="400"/>
        <v>49.558880332358378</v>
      </c>
      <c r="BA137" s="7">
        <f t="shared" si="396"/>
        <v>18.226075484213574</v>
      </c>
      <c r="BB137" s="7"/>
      <c r="BC137" s="7">
        <f t="shared" si="337"/>
        <v>328.86128927608411</v>
      </c>
      <c r="BD137" s="7">
        <f t="shared" ref="BD137:BE137" si="401">((AD137/AD25)-1)*100</f>
        <v>202.37365135129798</v>
      </c>
      <c r="BE137" s="7">
        <f t="shared" si="401"/>
        <v>53.086086535449198</v>
      </c>
      <c r="BF137" s="7">
        <f t="shared" si="338"/>
        <v>275.77520274063488</v>
      </c>
      <c r="BH137" s="1">
        <f t="shared" si="224"/>
        <v>95</v>
      </c>
      <c r="BI137" s="1">
        <f t="shared" si="225"/>
        <v>80</v>
      </c>
      <c r="BJ137" s="1">
        <f t="shared" si="226"/>
        <v>77</v>
      </c>
      <c r="BK137" s="1">
        <f t="shared" si="227"/>
        <v>78</v>
      </c>
      <c r="BL137" s="1">
        <f t="shared" si="228"/>
        <v>115</v>
      </c>
      <c r="BN137" s="1">
        <f t="shared" ref="BN137:BN200" si="402">IF(AX137&gt;0,BN136+1,BN136)</f>
        <v>66</v>
      </c>
      <c r="BO137" s="1">
        <f t="shared" ref="BO137:BO200" si="403">IF(AY137&gt;0,BO136+1,BO136)</f>
        <v>66</v>
      </c>
      <c r="BP137" s="1">
        <f t="shared" ref="BP137:BP200" si="404">IF(AZ137&gt;0,BP136+1,BP136)</f>
        <v>63</v>
      </c>
      <c r="BQ137" s="1">
        <f t="shared" ref="BQ137:BQ200" si="405">IF(AX137&gt;AZ137,BQ136+1,BQ136)</f>
        <v>62</v>
      </c>
      <c r="BR137" s="1">
        <f t="shared" ref="BR137:BR200" si="406">BR136+1</f>
        <v>66</v>
      </c>
      <c r="BT137" s="1">
        <f t="shared" si="343"/>
        <v>15</v>
      </c>
      <c r="BU137" s="1">
        <f t="shared" si="344"/>
        <v>15</v>
      </c>
      <c r="BV137" s="1">
        <f t="shared" si="345"/>
        <v>15</v>
      </c>
      <c r="BW137" s="1">
        <f t="shared" si="346"/>
        <v>15</v>
      </c>
      <c r="BX137" s="1">
        <f t="shared" si="347"/>
        <v>15</v>
      </c>
    </row>
    <row r="138" spans="1:76">
      <c r="A138" s="1">
        <v>1982</v>
      </c>
      <c r="B138" s="1">
        <v>7</v>
      </c>
      <c r="C138" s="4">
        <v>2.1726999999999999</v>
      </c>
      <c r="D138" s="4">
        <v>-1.7789999999999999</v>
      </c>
      <c r="E138" s="2">
        <f t="shared" si="167"/>
        <v>4747.8797382755165</v>
      </c>
      <c r="F138" s="2">
        <f t="shared" si="168"/>
        <v>1700.4361272233714</v>
      </c>
      <c r="G138" s="5">
        <f t="shared" si="169"/>
        <v>2.7921541199129258</v>
      </c>
      <c r="H138" s="4">
        <f t="shared" si="170"/>
        <v>2.7870956581771167</v>
      </c>
      <c r="I138" s="4">
        <f t="shared" si="171"/>
        <v>2.6615789021838441</v>
      </c>
      <c r="J138" s="4">
        <f t="shared" si="172"/>
        <v>0.12551675599327261</v>
      </c>
      <c r="K138" s="2" t="str">
        <f t="shared" si="181"/>
        <v>GSCI</v>
      </c>
      <c r="L138" s="11">
        <f t="shared" si="182"/>
        <v>6733.9922535743599</v>
      </c>
      <c r="M138" s="2">
        <f t="shared" si="173"/>
        <v>3436.2734355450561</v>
      </c>
      <c r="N138" s="2">
        <f t="shared" si="174"/>
        <v>1905.433888006675</v>
      </c>
      <c r="O138" s="2">
        <f t="shared" si="175"/>
        <v>1530.8395475383811</v>
      </c>
      <c r="P138" s="2">
        <f t="shared" si="183"/>
        <v>4747.8797382755165</v>
      </c>
      <c r="Q138" s="2">
        <f t="shared" si="184"/>
        <v>1700.4361272233714</v>
      </c>
      <c r="U138" s="5">
        <f t="shared" si="176"/>
        <v>2.1726999999999999</v>
      </c>
      <c r="V138" s="5">
        <f t="shared" si="177"/>
        <v>-1.7789999999999999</v>
      </c>
      <c r="X138" s="6">
        <v>30133</v>
      </c>
      <c r="Y138" s="2" t="str">
        <f t="shared" si="185"/>
        <v>DBC</v>
      </c>
      <c r="Z138" s="11">
        <f t="shared" si="189"/>
        <v>6733.9922535743599</v>
      </c>
      <c r="AA138" s="16">
        <f t="shared" si="301"/>
        <v>3436.2734355450561</v>
      </c>
      <c r="AB138" s="16">
        <f t="shared" si="302"/>
        <v>1905.433888006675</v>
      </c>
      <c r="AC138" s="16">
        <f t="shared" si="303"/>
        <v>1530.8395475383811</v>
      </c>
      <c r="AD138" s="2">
        <f t="shared" si="162"/>
        <v>4747.8797382755165</v>
      </c>
      <c r="AE138" s="2">
        <f t="shared" si="163"/>
        <v>1700.4361272233714</v>
      </c>
      <c r="AF138" s="12" t="str">
        <f t="shared" si="219"/>
        <v/>
      </c>
      <c r="AG138" s="13" t="str">
        <f t="shared" si="214"/>
        <v/>
      </c>
      <c r="AH138" s="13" t="str">
        <f t="shared" ref="AH138:AI138" si="407">IF($B138=12,((AD138/AD126)-1)*100,"")</f>
        <v/>
      </c>
      <c r="AI138" s="13" t="str">
        <f t="shared" si="407"/>
        <v/>
      </c>
      <c r="AK138" s="12"/>
      <c r="AS138" s="7">
        <f t="shared" si="216"/>
        <v>-6.1207295753579416</v>
      </c>
      <c r="AT138" s="7">
        <f t="shared" ref="AT138:AU138" si="408">((AD138/AD126)-1)*100</f>
        <v>-1.5620145922136675</v>
      </c>
      <c r="AU138" s="7">
        <f t="shared" si="408"/>
        <v>-13.277086007827677</v>
      </c>
      <c r="AV138" s="7">
        <f t="shared" si="222"/>
        <v>7.1563564324697353</v>
      </c>
      <c r="AW138" s="7"/>
      <c r="AX138" s="7">
        <f t="shared" si="394"/>
        <v>75.683722472661756</v>
      </c>
      <c r="AY138" s="7">
        <f t="shared" ref="AY138:AZ138" si="409">((AD138/AD77)-1)*100</f>
        <v>83.215061131094402</v>
      </c>
      <c r="AZ138" s="7">
        <f t="shared" si="409"/>
        <v>39.980396648859106</v>
      </c>
      <c r="BA138" s="7">
        <f t="shared" si="396"/>
        <v>35.703325823802651</v>
      </c>
      <c r="BB138" s="7"/>
      <c r="BC138" s="7">
        <f t="shared" si="337"/>
        <v>348.86805346535607</v>
      </c>
      <c r="BD138" s="7">
        <f t="shared" ref="BD138:BE138" si="410">((AD138/AD26)-1)*100</f>
        <v>216.47965366697935</v>
      </c>
      <c r="BE138" s="7">
        <f t="shared" si="410"/>
        <v>50.228230789426974</v>
      </c>
      <c r="BF138" s="7">
        <f t="shared" si="338"/>
        <v>298.63982267592911</v>
      </c>
      <c r="BH138" s="1">
        <f t="shared" si="224"/>
        <v>95</v>
      </c>
      <c r="BI138" s="1">
        <f t="shared" si="225"/>
        <v>80</v>
      </c>
      <c r="BJ138" s="1">
        <f t="shared" si="226"/>
        <v>77</v>
      </c>
      <c r="BK138" s="1">
        <f t="shared" si="227"/>
        <v>79</v>
      </c>
      <c r="BL138" s="1">
        <f t="shared" si="228"/>
        <v>116</v>
      </c>
      <c r="BN138" s="1">
        <f t="shared" si="402"/>
        <v>67</v>
      </c>
      <c r="BO138" s="1">
        <f t="shared" si="403"/>
        <v>67</v>
      </c>
      <c r="BP138" s="1">
        <f t="shared" si="404"/>
        <v>64</v>
      </c>
      <c r="BQ138" s="1">
        <f t="shared" si="405"/>
        <v>63</v>
      </c>
      <c r="BR138" s="1">
        <f t="shared" si="406"/>
        <v>67</v>
      </c>
      <c r="BT138" s="1">
        <f t="shared" si="343"/>
        <v>16</v>
      </c>
      <c r="BU138" s="1">
        <f t="shared" si="344"/>
        <v>16</v>
      </c>
      <c r="BV138" s="1">
        <f t="shared" si="345"/>
        <v>16</v>
      </c>
      <c r="BW138" s="1">
        <f t="shared" si="346"/>
        <v>16</v>
      </c>
      <c r="BX138" s="1">
        <f t="shared" si="347"/>
        <v>16</v>
      </c>
    </row>
    <row r="139" spans="1:76">
      <c r="A139" s="1">
        <v>1982</v>
      </c>
      <c r="B139" s="1">
        <v>8</v>
      </c>
      <c r="C139" s="4">
        <v>-0.22520000000000001</v>
      </c>
      <c r="D139" s="4">
        <v>12.138999999999999</v>
      </c>
      <c r="E139" s="2">
        <f t="shared" si="167"/>
        <v>4737.1875131049201</v>
      </c>
      <c r="F139" s="2">
        <f t="shared" si="168"/>
        <v>1906.8520687070163</v>
      </c>
      <c r="G139" s="5">
        <f t="shared" si="169"/>
        <v>2.4842973353025104</v>
      </c>
      <c r="H139" s="4">
        <f t="shared" si="170"/>
        <v>2.4987163030584441</v>
      </c>
      <c r="I139" s="4">
        <f t="shared" si="171"/>
        <v>2.6149258582677035</v>
      </c>
      <c r="J139" s="4">
        <f t="shared" si="172"/>
        <v>-0.11620955520925946</v>
      </c>
      <c r="K139" s="2" t="str">
        <f t="shared" si="181"/>
        <v>GSCI</v>
      </c>
      <c r="L139" s="11">
        <f t="shared" si="182"/>
        <v>6718.8273030193104</v>
      </c>
      <c r="M139" s="2">
        <f t="shared" si="173"/>
        <v>3617.8110111049491</v>
      </c>
      <c r="N139" s="2">
        <f t="shared" si="174"/>
        <v>1901.1428508908839</v>
      </c>
      <c r="O139" s="2">
        <f t="shared" si="175"/>
        <v>1716.668160214065</v>
      </c>
      <c r="P139" s="2">
        <f t="shared" si="183"/>
        <v>4737.1875131049201</v>
      </c>
      <c r="Q139" s="2">
        <f t="shared" si="184"/>
        <v>1906.8520687070163</v>
      </c>
      <c r="U139" s="5">
        <f t="shared" si="176"/>
        <v>-0.22520000000000001</v>
      </c>
      <c r="V139" s="5">
        <f t="shared" si="177"/>
        <v>12.138999999999999</v>
      </c>
      <c r="X139" s="6">
        <v>30164</v>
      </c>
      <c r="Y139" s="2" t="str">
        <f t="shared" si="185"/>
        <v>DBC</v>
      </c>
      <c r="Z139" s="11">
        <f t="shared" si="189"/>
        <v>6718.8273030193104</v>
      </c>
      <c r="AA139" s="16">
        <f t="shared" si="301"/>
        <v>3617.8110111049491</v>
      </c>
      <c r="AB139" s="16">
        <f t="shared" si="302"/>
        <v>1901.1428508908839</v>
      </c>
      <c r="AC139" s="16">
        <f t="shared" si="303"/>
        <v>1716.668160214065</v>
      </c>
      <c r="AD139" s="2">
        <f t="shared" si="162"/>
        <v>4737.1875131049201</v>
      </c>
      <c r="AE139" s="2">
        <f t="shared" si="163"/>
        <v>1906.8520687070163</v>
      </c>
      <c r="AF139" s="12" t="str">
        <f t="shared" si="219"/>
        <v/>
      </c>
      <c r="AG139" s="13" t="str">
        <f t="shared" si="214"/>
        <v/>
      </c>
      <c r="AH139" s="13" t="str">
        <f t="shared" ref="AH139:AI139" si="411">IF($B139=12,((AD139/AD127)-1)*100,"")</f>
        <v/>
      </c>
      <c r="AI139" s="13" t="str">
        <f t="shared" si="411"/>
        <v/>
      </c>
      <c r="AK139" s="12"/>
      <c r="AS139" s="7">
        <f t="shared" si="216"/>
        <v>-0.59129285471396509</v>
      </c>
      <c r="AT139" s="7">
        <f t="shared" ref="AT139:AU139" si="412">((AD139/AD127)-1)*100</f>
        <v>1.5506159900658067</v>
      </c>
      <c r="AU139" s="7">
        <f t="shared" si="412"/>
        <v>3.2106219386384804</v>
      </c>
      <c r="AV139" s="7">
        <f t="shared" si="222"/>
        <v>-3.8019147933524455</v>
      </c>
      <c r="AW139" s="7"/>
      <c r="AX139" s="7">
        <f t="shared" si="394"/>
        <v>77.496134644632562</v>
      </c>
      <c r="AY139" s="7">
        <f t="shared" ref="AY139:AZ139" si="413">((AD139/AD78)-1)*100</f>
        <v>99.816211799520985</v>
      </c>
      <c r="AZ139" s="7">
        <f t="shared" si="413"/>
        <v>58.94995443118809</v>
      </c>
      <c r="BA139" s="7">
        <f t="shared" si="396"/>
        <v>18.546180213444472</v>
      </c>
      <c r="BB139" s="7"/>
      <c r="BC139" s="7">
        <f t="shared" si="337"/>
        <v>322.362155798488</v>
      </c>
      <c r="BD139" s="7">
        <f t="shared" ref="BD139:BE139" si="414">((AD139/AD27)-1)*100</f>
        <v>197.79136153083553</v>
      </c>
      <c r="BE139" s="7">
        <f t="shared" si="414"/>
        <v>75.171580365572922</v>
      </c>
      <c r="BF139" s="7">
        <f t="shared" si="338"/>
        <v>247.19057543291507</v>
      </c>
      <c r="BH139" s="1">
        <f t="shared" si="224"/>
        <v>95</v>
      </c>
      <c r="BI139" s="1">
        <f t="shared" si="225"/>
        <v>81</v>
      </c>
      <c r="BJ139" s="1">
        <f t="shared" si="226"/>
        <v>78</v>
      </c>
      <c r="BK139" s="1">
        <f t="shared" si="227"/>
        <v>79</v>
      </c>
      <c r="BL139" s="1">
        <f t="shared" si="228"/>
        <v>117</v>
      </c>
      <c r="BN139" s="1">
        <f t="shared" si="402"/>
        <v>68</v>
      </c>
      <c r="BO139" s="1">
        <f t="shared" si="403"/>
        <v>68</v>
      </c>
      <c r="BP139" s="1">
        <f t="shared" si="404"/>
        <v>65</v>
      </c>
      <c r="BQ139" s="1">
        <f t="shared" si="405"/>
        <v>64</v>
      </c>
      <c r="BR139" s="1">
        <f t="shared" si="406"/>
        <v>68</v>
      </c>
      <c r="BT139" s="1">
        <f t="shared" si="343"/>
        <v>17</v>
      </c>
      <c r="BU139" s="1">
        <f t="shared" si="344"/>
        <v>17</v>
      </c>
      <c r="BV139" s="1">
        <f t="shared" si="345"/>
        <v>17</v>
      </c>
      <c r="BW139" s="1">
        <f t="shared" si="346"/>
        <v>17</v>
      </c>
      <c r="BX139" s="1">
        <f t="shared" si="347"/>
        <v>17</v>
      </c>
    </row>
    <row r="140" spans="1:76">
      <c r="A140" s="1">
        <v>1982</v>
      </c>
      <c r="B140" s="1">
        <v>9</v>
      </c>
      <c r="C140" s="4">
        <v>-2.9235000000000002</v>
      </c>
      <c r="D140" s="4">
        <v>1.2470000000000001</v>
      </c>
      <c r="E140" s="2">
        <f t="shared" si="167"/>
        <v>4598.6958361592979</v>
      </c>
      <c r="F140" s="2">
        <f t="shared" si="168"/>
        <v>1930.6305140037928</v>
      </c>
      <c r="G140" s="5">
        <f t="shared" si="169"/>
        <v>2.3819657893122184</v>
      </c>
      <c r="H140" s="4">
        <f t="shared" si="170"/>
        <v>2.3875253375858483</v>
      </c>
      <c r="I140" s="4">
        <f t="shared" si="171"/>
        <v>2.5536205769636284</v>
      </c>
      <c r="J140" s="4">
        <f t="shared" si="172"/>
        <v>-0.16609523937778015</v>
      </c>
      <c r="K140" s="2" t="str">
        <f t="shared" si="181"/>
        <v xml:space="preserve">      SPX</v>
      </c>
      <c r="L140" s="11">
        <f t="shared" si="182"/>
        <v>6802.6110794879614</v>
      </c>
      <c r="M140" s="2">
        <f t="shared" si="173"/>
        <v>3583.6379518170233</v>
      </c>
      <c r="N140" s="2">
        <f t="shared" si="174"/>
        <v>1845.5629396450888</v>
      </c>
      <c r="O140" s="2">
        <f t="shared" si="175"/>
        <v>1738.0750121719343</v>
      </c>
      <c r="P140" s="2">
        <f t="shared" si="183"/>
        <v>4598.6958361592979</v>
      </c>
      <c r="Q140" s="2">
        <f t="shared" si="184"/>
        <v>1930.6305140037928</v>
      </c>
      <c r="U140" s="5">
        <f t="shared" si="176"/>
        <v>-2.9235000000000002</v>
      </c>
      <c r="V140" s="5">
        <f t="shared" si="177"/>
        <v>1.2470000000000001</v>
      </c>
      <c r="X140" s="6">
        <v>30195</v>
      </c>
      <c r="Y140" s="2" t="str">
        <f t="shared" si="185"/>
        <v xml:space="preserve">      SPY</v>
      </c>
      <c r="Z140" s="11">
        <f t="shared" si="189"/>
        <v>6802.6110794879614</v>
      </c>
      <c r="AA140" s="16">
        <f t="shared" si="301"/>
        <v>3583.6379518170233</v>
      </c>
      <c r="AB140" s="16">
        <f t="shared" si="302"/>
        <v>1845.5629396450888</v>
      </c>
      <c r="AC140" s="16">
        <f t="shared" si="303"/>
        <v>1738.0750121719343</v>
      </c>
      <c r="AD140" s="2">
        <f t="shared" ref="AD140:AD203" si="415">AD139*(1+(U140/100))</f>
        <v>4598.6958361592979</v>
      </c>
      <c r="AE140" s="2">
        <f t="shared" ref="AE140:AE203" si="416">AE139*(1+(V140/100))</f>
        <v>1930.6305140037928</v>
      </c>
      <c r="AF140" s="12" t="str">
        <f t="shared" si="219"/>
        <v/>
      </c>
      <c r="AG140" s="13" t="str">
        <f t="shared" si="214"/>
        <v/>
      </c>
      <c r="AH140" s="13" t="str">
        <f t="shared" ref="AH140:AI140" si="417">IF($B140=12,((AD140/AD128)-1)*100,"")</f>
        <v/>
      </c>
      <c r="AI140" s="13" t="str">
        <f t="shared" si="417"/>
        <v/>
      </c>
      <c r="AK140" s="12"/>
      <c r="AS140" s="7">
        <f t="shared" si="216"/>
        <v>5.8642661148672781</v>
      </c>
      <c r="AT140" s="7">
        <f t="shared" ref="AT140:AU140" si="418">((AD140/AD128)-1)*100</f>
        <v>-1.2921663648516657</v>
      </c>
      <c r="AU140" s="7">
        <f t="shared" si="418"/>
        <v>9.9130756305294998</v>
      </c>
      <c r="AV140" s="7">
        <f t="shared" si="222"/>
        <v>-4.0488095156622217</v>
      </c>
      <c r="AW140" s="7"/>
      <c r="AX140" s="7">
        <f t="shared" si="394"/>
        <v>82.854610748525758</v>
      </c>
      <c r="AY140" s="7">
        <f t="shared" ref="AY140:AZ140" si="419">((AD140/AD79)-1)*100</f>
        <v>92.09075085393745</v>
      </c>
      <c r="AZ140" s="7">
        <f t="shared" si="419"/>
        <v>63.748535167831697</v>
      </c>
      <c r="BA140" s="7">
        <f t="shared" si="396"/>
        <v>19.106075580694061</v>
      </c>
      <c r="BB140" s="7"/>
      <c r="BC140" s="7">
        <f t="shared" si="337"/>
        <v>261.67044879386111</v>
      </c>
      <c r="BD140" s="7">
        <f t="shared" ref="BD140:BE140" si="420">((AD140/AD28)-1)*100</f>
        <v>144.49617470346183</v>
      </c>
      <c r="BE140" s="7">
        <f t="shared" si="420"/>
        <v>80.288543420001361</v>
      </c>
      <c r="BF140" s="7">
        <f t="shared" si="338"/>
        <v>181.38190537385975</v>
      </c>
      <c r="BH140" s="1">
        <f t="shared" si="224"/>
        <v>96</v>
      </c>
      <c r="BI140" s="1">
        <f t="shared" si="225"/>
        <v>81</v>
      </c>
      <c r="BJ140" s="1">
        <f t="shared" si="226"/>
        <v>79</v>
      </c>
      <c r="BK140" s="1">
        <f t="shared" si="227"/>
        <v>79</v>
      </c>
      <c r="BL140" s="1">
        <f t="shared" si="228"/>
        <v>118</v>
      </c>
      <c r="BN140" s="1">
        <f t="shared" si="402"/>
        <v>69</v>
      </c>
      <c r="BO140" s="1">
        <f t="shared" si="403"/>
        <v>69</v>
      </c>
      <c r="BP140" s="1">
        <f t="shared" si="404"/>
        <v>66</v>
      </c>
      <c r="BQ140" s="1">
        <f t="shared" si="405"/>
        <v>65</v>
      </c>
      <c r="BR140" s="1">
        <f t="shared" si="406"/>
        <v>69</v>
      </c>
      <c r="BT140" s="1">
        <f t="shared" si="343"/>
        <v>18</v>
      </c>
      <c r="BU140" s="1">
        <f t="shared" si="344"/>
        <v>18</v>
      </c>
      <c r="BV140" s="1">
        <f t="shared" si="345"/>
        <v>18</v>
      </c>
      <c r="BW140" s="1">
        <f t="shared" si="346"/>
        <v>18</v>
      </c>
      <c r="BX140" s="1">
        <f t="shared" si="347"/>
        <v>18</v>
      </c>
    </row>
    <row r="141" spans="1:76">
      <c r="A141" s="1">
        <v>1982</v>
      </c>
      <c r="B141" s="1">
        <v>10</v>
      </c>
      <c r="C141" s="4">
        <v>-0.58050000000000002</v>
      </c>
      <c r="D141" s="4">
        <v>11.51</v>
      </c>
      <c r="E141" s="2">
        <f t="shared" ref="E141:E204" si="421">E140*(1+(C141/100))</f>
        <v>4572.0004068303933</v>
      </c>
      <c r="F141" s="2">
        <f t="shared" ref="F141:F204" si="422">F140*(1+(D141/100))</f>
        <v>2152.8460861656295</v>
      </c>
      <c r="G141" s="5">
        <f t="shared" ref="G141:G204" si="423">E141/F141</f>
        <v>2.123700545157619</v>
      </c>
      <c r="H141" s="4">
        <f t="shared" ref="H141:H204" si="424">(H140*H$2)+($G141*H$3)</f>
        <v>2.136263630511344</v>
      </c>
      <c r="I141" s="4">
        <f t="shared" ref="I141:I204" si="425">(I140*I$2)+($G141*I$3)</f>
        <v>2.4404837264883628</v>
      </c>
      <c r="J141" s="4">
        <f t="shared" ref="J141:J204" si="426">H141-I141</f>
        <v>-0.30422009597701871</v>
      </c>
      <c r="K141" s="2" t="str">
        <f t="shared" si="181"/>
        <v xml:space="preserve">      SPX</v>
      </c>
      <c r="L141" s="11">
        <f t="shared" si="182"/>
        <v>7585.5916147370253</v>
      </c>
      <c r="M141" s="2">
        <f t="shared" ref="M141:M204" si="427">SUM(N141:O141)</f>
        <v>3772.9768928533731</v>
      </c>
      <c r="N141" s="2">
        <f t="shared" ref="N141:N204" si="428">IF($B141=1,($M140/2)*(1+(C141/100)),N140*(1+(C141/100)))</f>
        <v>1834.8494467804492</v>
      </c>
      <c r="O141" s="2">
        <f t="shared" ref="O141:O204" si="429">IF($B141=1,($M140/2)*(1+(D141/100)),O140*(1+(D141/100)))</f>
        <v>1938.1274460729239</v>
      </c>
      <c r="P141" s="2">
        <f t="shared" si="183"/>
        <v>4572.0004068303933</v>
      </c>
      <c r="Q141" s="2">
        <f t="shared" si="184"/>
        <v>2152.8460861656295</v>
      </c>
      <c r="U141" s="5">
        <f t="shared" ref="U141:U204" si="430">C141</f>
        <v>-0.58050000000000002</v>
      </c>
      <c r="V141" s="5">
        <f t="shared" ref="V141:V204" si="431">D141</f>
        <v>11.51</v>
      </c>
      <c r="X141" s="6">
        <v>30225</v>
      </c>
      <c r="Y141" s="2" t="str">
        <f t="shared" si="185"/>
        <v xml:space="preserve">      SPY</v>
      </c>
      <c r="Z141" s="11">
        <f t="shared" si="189"/>
        <v>7585.5916147370253</v>
      </c>
      <c r="AA141" s="16">
        <f t="shared" si="301"/>
        <v>3772.9768928533731</v>
      </c>
      <c r="AB141" s="16">
        <f t="shared" si="302"/>
        <v>1834.8494467804492</v>
      </c>
      <c r="AC141" s="16">
        <f t="shared" si="303"/>
        <v>1938.1274460729239</v>
      </c>
      <c r="AD141" s="2">
        <f t="shared" si="415"/>
        <v>4572.0004068303933</v>
      </c>
      <c r="AE141" s="2">
        <f t="shared" si="416"/>
        <v>2152.8460861656295</v>
      </c>
      <c r="AF141" s="12" t="str">
        <f t="shared" si="219"/>
        <v/>
      </c>
      <c r="AG141" s="13" t="str">
        <f t="shared" si="214"/>
        <v/>
      </c>
      <c r="AH141" s="13" t="str">
        <f t="shared" ref="AH141:AI141" si="432">IF($B141=12,((AD141/AD129)-1)*100,"")</f>
        <v/>
      </c>
      <c r="AI141" s="13" t="str">
        <f t="shared" si="432"/>
        <v/>
      </c>
      <c r="AK141" s="12"/>
      <c r="AS141" s="7">
        <f t="shared" si="216"/>
        <v>17.693925184556303</v>
      </c>
      <c r="AT141" s="7">
        <f t="shared" ref="AT141:AU141" si="433">((AD141/AD129)-1)*100</f>
        <v>-2.1605426608107159</v>
      </c>
      <c r="AU141" s="7">
        <f t="shared" si="433"/>
        <v>16.28800690304606</v>
      </c>
      <c r="AV141" s="7">
        <f t="shared" si="222"/>
        <v>1.4059182815102425</v>
      </c>
      <c r="AW141" s="7"/>
      <c r="AX141" s="7">
        <f t="shared" si="394"/>
        <v>103.58561873663929</v>
      </c>
      <c r="AY141" s="7">
        <f t="shared" ref="AY141:AZ141" si="434">((AD141/AD80)-1)*100</f>
        <v>84.254430914337149</v>
      </c>
      <c r="AZ141" s="7">
        <f t="shared" si="434"/>
        <v>82.313405786679809</v>
      </c>
      <c r="BA141" s="7">
        <f t="shared" si="396"/>
        <v>21.272212949959481</v>
      </c>
      <c r="BB141" s="7"/>
      <c r="BC141" s="7">
        <f t="shared" si="337"/>
        <v>310.2479067423431</v>
      </c>
      <c r="BD141" s="7">
        <f t="shared" ref="BD141:BE141" si="435">((AD141/AD29)-1)*100</f>
        <v>147.26530134885655</v>
      </c>
      <c r="BE141" s="7">
        <f t="shared" si="435"/>
        <v>101.82829792764684</v>
      </c>
      <c r="BF141" s="7">
        <f t="shared" si="338"/>
        <v>208.41960881469626</v>
      </c>
      <c r="BH141" s="1">
        <f t="shared" si="224"/>
        <v>97</v>
      </c>
      <c r="BI141" s="1">
        <f t="shared" si="225"/>
        <v>81</v>
      </c>
      <c r="BJ141" s="1">
        <f t="shared" si="226"/>
        <v>80</v>
      </c>
      <c r="BK141" s="1">
        <f t="shared" si="227"/>
        <v>80</v>
      </c>
      <c r="BL141" s="1">
        <f t="shared" si="228"/>
        <v>119</v>
      </c>
      <c r="BN141" s="1">
        <f t="shared" si="402"/>
        <v>70</v>
      </c>
      <c r="BO141" s="1">
        <f t="shared" si="403"/>
        <v>70</v>
      </c>
      <c r="BP141" s="1">
        <f t="shared" si="404"/>
        <v>67</v>
      </c>
      <c r="BQ141" s="1">
        <f t="shared" si="405"/>
        <v>66</v>
      </c>
      <c r="BR141" s="1">
        <f t="shared" si="406"/>
        <v>70</v>
      </c>
      <c r="BT141" s="1">
        <f t="shared" si="343"/>
        <v>19</v>
      </c>
      <c r="BU141" s="1">
        <f t="shared" si="344"/>
        <v>19</v>
      </c>
      <c r="BV141" s="1">
        <f t="shared" si="345"/>
        <v>19</v>
      </c>
      <c r="BW141" s="1">
        <f t="shared" si="346"/>
        <v>19</v>
      </c>
      <c r="BX141" s="1">
        <f t="shared" si="347"/>
        <v>19</v>
      </c>
    </row>
    <row r="142" spans="1:76">
      <c r="A142" s="1">
        <v>1982</v>
      </c>
      <c r="B142" s="1">
        <v>11</v>
      </c>
      <c r="C142" s="4">
        <v>3.9912000000000001</v>
      </c>
      <c r="D142" s="4">
        <v>4.0389999999999997</v>
      </c>
      <c r="E142" s="2">
        <f t="shared" si="421"/>
        <v>4754.4780870678078</v>
      </c>
      <c r="F142" s="2">
        <f t="shared" si="422"/>
        <v>2239.7995395858593</v>
      </c>
      <c r="G142" s="5">
        <f t="shared" si="423"/>
        <v>2.1227248256095788</v>
      </c>
      <c r="H142" s="4">
        <f t="shared" si="424"/>
        <v>2.1233695306049007</v>
      </c>
      <c r="I142" s="4">
        <f t="shared" si="425"/>
        <v>2.3568629630992093</v>
      </c>
      <c r="J142" s="4">
        <f t="shared" si="426"/>
        <v>-0.23349343249430854</v>
      </c>
      <c r="K142" s="2" t="str">
        <f t="shared" ref="K142:K205" si="436">IF(J141&gt;0,"GSCI","      SPX")</f>
        <v xml:space="preserve">      SPX</v>
      </c>
      <c r="L142" s="11">
        <f t="shared" ref="L142:L205" si="437">IF(J141&gt;0,L141*(1+(C142/100)),L141*(1+(D142/100)))</f>
        <v>7891.9736600562528</v>
      </c>
      <c r="M142" s="2">
        <f t="shared" si="427"/>
        <v>3924.4903715201594</v>
      </c>
      <c r="N142" s="2">
        <f t="shared" si="428"/>
        <v>1908.0819579003503</v>
      </c>
      <c r="O142" s="2">
        <f t="shared" si="429"/>
        <v>2016.4084136198092</v>
      </c>
      <c r="P142" s="2">
        <f t="shared" ref="P142:P205" si="438">E142</f>
        <v>4754.4780870678078</v>
      </c>
      <c r="Q142" s="2">
        <f t="shared" ref="Q142:Q205" si="439">F142</f>
        <v>2239.7995395858593</v>
      </c>
      <c r="U142" s="5">
        <f t="shared" si="430"/>
        <v>3.9912000000000001</v>
      </c>
      <c r="V142" s="5">
        <f t="shared" si="431"/>
        <v>4.0389999999999997</v>
      </c>
      <c r="X142" s="6">
        <v>30256</v>
      </c>
      <c r="Y142" s="2" t="str">
        <f t="shared" ref="Y142:Y205" si="440">IF(J141&gt;0,"DBC","      SPY")</f>
        <v xml:space="preserve">      SPY</v>
      </c>
      <c r="Z142" s="11">
        <f t="shared" si="189"/>
        <v>7891.9736600562528</v>
      </c>
      <c r="AA142" s="16">
        <f t="shared" si="301"/>
        <v>3924.4903715201594</v>
      </c>
      <c r="AB142" s="16">
        <f t="shared" si="302"/>
        <v>1908.0819579003503</v>
      </c>
      <c r="AC142" s="16">
        <f t="shared" si="303"/>
        <v>2016.4084136198092</v>
      </c>
      <c r="AD142" s="2">
        <f t="shared" si="415"/>
        <v>4754.4780870678078</v>
      </c>
      <c r="AE142" s="2">
        <f t="shared" si="416"/>
        <v>2239.7995395858593</v>
      </c>
      <c r="AF142" s="12" t="str">
        <f t="shared" si="219"/>
        <v/>
      </c>
      <c r="AG142" s="13" t="str">
        <f t="shared" si="214"/>
        <v/>
      </c>
      <c r="AH142" s="13" t="str">
        <f t="shared" ref="AH142:AI142" si="441">IF($B142=12,((AD142/AD130)-1)*100,"")</f>
        <v/>
      </c>
      <c r="AI142" s="13" t="str">
        <f t="shared" si="441"/>
        <v/>
      </c>
      <c r="AK142" s="12"/>
      <c r="AS142" s="7">
        <f t="shared" si="216"/>
        <v>17.594459480020099</v>
      </c>
      <c r="AT142" s="7">
        <f t="shared" ref="AT142:AU142" si="442">((AD142/AD130)-1)*100</f>
        <v>6.5463638320580442</v>
      </c>
      <c r="AU142" s="7">
        <f t="shared" si="442"/>
        <v>16.189729370730067</v>
      </c>
      <c r="AV142" s="7">
        <f t="shared" si="222"/>
        <v>1.4047301092900319</v>
      </c>
      <c r="AW142" s="7"/>
      <c r="AX142" s="7">
        <f t="shared" si="394"/>
        <v>120.39273906395312</v>
      </c>
      <c r="AY142" s="7">
        <f t="shared" ref="AY142:AZ142" si="443">((AD142/AD81)-1)*100</f>
        <v>86.249257622169836</v>
      </c>
      <c r="AZ142" s="7">
        <f t="shared" si="443"/>
        <v>97.364387124919432</v>
      </c>
      <c r="BA142" s="7">
        <f t="shared" si="396"/>
        <v>23.028351939033683</v>
      </c>
      <c r="BB142" s="7"/>
      <c r="BC142" s="7">
        <f t="shared" si="337"/>
        <v>239.35756895251683</v>
      </c>
      <c r="BD142" s="7">
        <f t="shared" ref="BD142:BE142" si="444">((AD142/AD30)-1)*100</f>
        <v>104.44418529063407</v>
      </c>
      <c r="BE142" s="7">
        <f t="shared" si="444"/>
        <v>101.77438230150683</v>
      </c>
      <c r="BF142" s="7">
        <f t="shared" si="338"/>
        <v>137.58318665101001</v>
      </c>
      <c r="BH142" s="1">
        <f t="shared" si="224"/>
        <v>98</v>
      </c>
      <c r="BI142" s="1">
        <f t="shared" si="225"/>
        <v>82</v>
      </c>
      <c r="BJ142" s="1">
        <f t="shared" si="226"/>
        <v>81</v>
      </c>
      <c r="BK142" s="1">
        <f t="shared" si="227"/>
        <v>81</v>
      </c>
      <c r="BL142" s="1">
        <f t="shared" si="228"/>
        <v>120</v>
      </c>
      <c r="BN142" s="1">
        <f t="shared" si="402"/>
        <v>71</v>
      </c>
      <c r="BO142" s="1">
        <f t="shared" si="403"/>
        <v>71</v>
      </c>
      <c r="BP142" s="1">
        <f t="shared" si="404"/>
        <v>68</v>
      </c>
      <c r="BQ142" s="1">
        <f t="shared" si="405"/>
        <v>67</v>
      </c>
      <c r="BR142" s="1">
        <f t="shared" si="406"/>
        <v>71</v>
      </c>
      <c r="BT142" s="1">
        <f t="shared" si="343"/>
        <v>20</v>
      </c>
      <c r="BU142" s="1">
        <f t="shared" si="344"/>
        <v>20</v>
      </c>
      <c r="BV142" s="1">
        <f t="shared" si="345"/>
        <v>20</v>
      </c>
      <c r="BW142" s="1">
        <f t="shared" si="346"/>
        <v>20</v>
      </c>
      <c r="BX142" s="1">
        <f t="shared" si="347"/>
        <v>20</v>
      </c>
    </row>
    <row r="143" spans="1:76">
      <c r="A143" s="1">
        <v>1982</v>
      </c>
      <c r="B143" s="1">
        <v>12</v>
      </c>
      <c r="C143" s="4">
        <v>-1.1365000000000001</v>
      </c>
      <c r="D143" s="4">
        <v>1.927</v>
      </c>
      <c r="E143" s="2">
        <f t="shared" si="421"/>
        <v>4700.443443608282</v>
      </c>
      <c r="F143" s="2">
        <f t="shared" si="422"/>
        <v>2282.9604767136784</v>
      </c>
      <c r="G143" s="5">
        <f t="shared" si="423"/>
        <v>2.0589245812851611</v>
      </c>
      <c r="H143" s="4">
        <f t="shared" si="424"/>
        <v>2.0619933883956247</v>
      </c>
      <c r="I143" s="4">
        <f t="shared" si="425"/>
        <v>2.2784581257797232</v>
      </c>
      <c r="J143" s="4">
        <f t="shared" si="426"/>
        <v>-0.21646473738409844</v>
      </c>
      <c r="K143" s="2" t="str">
        <f t="shared" si="436"/>
        <v xml:space="preserve">      SPX</v>
      </c>
      <c r="L143" s="11">
        <f t="shared" si="437"/>
        <v>8044.0519924855362</v>
      </c>
      <c r="M143" s="2">
        <f t="shared" si="427"/>
        <v>3941.6612101990759</v>
      </c>
      <c r="N143" s="2">
        <f t="shared" si="428"/>
        <v>1886.3966064488129</v>
      </c>
      <c r="O143" s="2">
        <f t="shared" si="429"/>
        <v>2055.2646037502627</v>
      </c>
      <c r="P143" s="2">
        <f t="shared" si="438"/>
        <v>4700.443443608282</v>
      </c>
      <c r="Q143" s="2">
        <f t="shared" si="439"/>
        <v>2282.9604767136784</v>
      </c>
      <c r="U143" s="5">
        <f t="shared" si="430"/>
        <v>-1.1365000000000001</v>
      </c>
      <c r="V143" s="5">
        <f t="shared" si="431"/>
        <v>1.927</v>
      </c>
      <c r="X143" s="6">
        <v>30286</v>
      </c>
      <c r="Y143" s="2" t="str">
        <f t="shared" si="440"/>
        <v xml:space="preserve">      SPY</v>
      </c>
      <c r="Z143" s="11">
        <f t="shared" ref="Z143:Z206" si="445">IF(J142&gt;0,Z142*(1+(U143/100)),Z142*(1+(V143/100)))</f>
        <v>8044.0519924855362</v>
      </c>
      <c r="AA143" s="16">
        <f t="shared" si="301"/>
        <v>3941.6612101990759</v>
      </c>
      <c r="AB143" s="16">
        <f t="shared" si="302"/>
        <v>1886.3966064488129</v>
      </c>
      <c r="AC143" s="16">
        <f t="shared" si="303"/>
        <v>2055.2646037502627</v>
      </c>
      <c r="AD143" s="2">
        <f t="shared" si="415"/>
        <v>4700.443443608282</v>
      </c>
      <c r="AE143" s="2">
        <f t="shared" si="416"/>
        <v>2282.9604767136784</v>
      </c>
      <c r="AF143" s="12">
        <f t="shared" si="219"/>
        <v>1982</v>
      </c>
      <c r="AG143" s="13">
        <f t="shared" si="214"/>
        <v>23.014599033416872</v>
      </c>
      <c r="AH143" s="13">
        <f t="shared" ref="AH143:AI143" si="446">IF($B143=12,((AD143/AD131)-1)*100,"")</f>
        <v>11.558534115681795</v>
      </c>
      <c r="AI143" s="13">
        <f t="shared" si="446"/>
        <v>21.545122393883176</v>
      </c>
      <c r="AK143" s="12"/>
      <c r="AS143" s="7">
        <f t="shared" si="216"/>
        <v>23.014599033416872</v>
      </c>
      <c r="AT143" s="7">
        <f t="shared" ref="AT143:AU143" si="447">((AD143/AD131)-1)*100</f>
        <v>11.558534115681795</v>
      </c>
      <c r="AU143" s="7">
        <f t="shared" si="447"/>
        <v>21.545122393883176</v>
      </c>
      <c r="AV143" s="7">
        <f t="shared" si="222"/>
        <v>1.4694766395336956</v>
      </c>
      <c r="AW143" s="7"/>
      <c r="AX143" s="7">
        <f t="shared" si="394"/>
        <v>115.48132007968852</v>
      </c>
      <c r="AY143" s="7">
        <f t="shared" ref="AY143:AZ143" si="448">((AD143/AD82)-1)*100</f>
        <v>76.625593820725399</v>
      </c>
      <c r="AZ143" s="7">
        <f t="shared" si="448"/>
        <v>95.001646793215144</v>
      </c>
      <c r="BA143" s="7">
        <f t="shared" si="396"/>
        <v>20.479673286473371</v>
      </c>
      <c r="BB143" s="7"/>
      <c r="BC143" s="7">
        <f t="shared" si="337"/>
        <v>237.59485659289922</v>
      </c>
      <c r="BD143" s="7">
        <f t="shared" ref="BD143:BE143" si="449">((AD143/AD31)-1)*100</f>
        <v>97.269427366996794</v>
      </c>
      <c r="BE143" s="7">
        <f t="shared" si="449"/>
        <v>112.92259641853981</v>
      </c>
      <c r="BF143" s="7">
        <f t="shared" si="338"/>
        <v>124.67226017435941</v>
      </c>
      <c r="BH143" s="1">
        <f t="shared" si="224"/>
        <v>99</v>
      </c>
      <c r="BI143" s="1">
        <f t="shared" si="225"/>
        <v>83</v>
      </c>
      <c r="BJ143" s="1">
        <f t="shared" si="226"/>
        <v>82</v>
      </c>
      <c r="BK143" s="1">
        <f t="shared" si="227"/>
        <v>82</v>
      </c>
      <c r="BL143" s="1">
        <f t="shared" si="228"/>
        <v>121</v>
      </c>
      <c r="BN143" s="1">
        <f t="shared" si="402"/>
        <v>72</v>
      </c>
      <c r="BO143" s="1">
        <f t="shared" si="403"/>
        <v>72</v>
      </c>
      <c r="BP143" s="1">
        <f t="shared" si="404"/>
        <v>69</v>
      </c>
      <c r="BQ143" s="1">
        <f t="shared" si="405"/>
        <v>68</v>
      </c>
      <c r="BR143" s="1">
        <f t="shared" si="406"/>
        <v>72</v>
      </c>
      <c r="BT143" s="1">
        <f t="shared" si="343"/>
        <v>21</v>
      </c>
      <c r="BU143" s="1">
        <f t="shared" si="344"/>
        <v>21</v>
      </c>
      <c r="BV143" s="1">
        <f t="shared" si="345"/>
        <v>21</v>
      </c>
      <c r="BW143" s="1">
        <f t="shared" si="346"/>
        <v>21</v>
      </c>
      <c r="BX143" s="1">
        <f t="shared" si="347"/>
        <v>21</v>
      </c>
    </row>
    <row r="144" spans="1:76">
      <c r="A144" s="1">
        <v>1983</v>
      </c>
      <c r="B144" s="1">
        <v>1</v>
      </c>
      <c r="C144" s="4">
        <v>0.69769999999999999</v>
      </c>
      <c r="D144" s="4">
        <v>3.7189999999999999</v>
      </c>
      <c r="E144" s="2">
        <f t="shared" si="421"/>
        <v>4733.2384375143374</v>
      </c>
      <c r="F144" s="2">
        <f t="shared" si="422"/>
        <v>2367.8637768426602</v>
      </c>
      <c r="G144" s="5">
        <f t="shared" si="423"/>
        <v>1.9989487924958664</v>
      </c>
      <c r="H144" s="4">
        <f t="shared" si="424"/>
        <v>2.0019509161101405</v>
      </c>
      <c r="I144" s="4">
        <f t="shared" si="425"/>
        <v>2.2049030380734456</v>
      </c>
      <c r="J144" s="4">
        <f t="shared" si="426"/>
        <v>-0.20295212196330503</v>
      </c>
      <c r="K144" s="2" t="str">
        <f t="shared" si="436"/>
        <v xml:space="preserve">      SPX</v>
      </c>
      <c r="L144" s="11">
        <f t="shared" si="437"/>
        <v>8343.2102860860741</v>
      </c>
      <c r="M144" s="2">
        <f t="shared" si="427"/>
        <v>4028.7068855345069</v>
      </c>
      <c r="N144" s="2">
        <f t="shared" si="428"/>
        <v>1984.5810902313174</v>
      </c>
      <c r="O144" s="2">
        <f t="shared" si="429"/>
        <v>2044.1257953031898</v>
      </c>
      <c r="P144" s="2">
        <f t="shared" si="438"/>
        <v>4733.2384375143374</v>
      </c>
      <c r="Q144" s="2">
        <f t="shared" si="439"/>
        <v>2367.8637768426602</v>
      </c>
      <c r="U144" s="5">
        <f t="shared" si="430"/>
        <v>0.69769999999999999</v>
      </c>
      <c r="V144" s="5">
        <f t="shared" si="431"/>
        <v>3.7189999999999999</v>
      </c>
      <c r="X144" s="6">
        <v>30317</v>
      </c>
      <c r="Y144" s="2" t="str">
        <f t="shared" si="440"/>
        <v xml:space="preserve">      SPY</v>
      </c>
      <c r="Z144" s="11">
        <f t="shared" si="445"/>
        <v>8343.2102860860741</v>
      </c>
      <c r="AA144" s="16">
        <f t="shared" si="301"/>
        <v>4028.7068855345069</v>
      </c>
      <c r="AB144" s="16">
        <f t="shared" si="302"/>
        <v>1984.5810902313174</v>
      </c>
      <c r="AC144" s="16">
        <f t="shared" si="303"/>
        <v>2044.1257953031898</v>
      </c>
      <c r="AD144" s="2">
        <f t="shared" si="415"/>
        <v>4733.2384375143374</v>
      </c>
      <c r="AE144" s="2">
        <f t="shared" si="416"/>
        <v>2367.8637768426602</v>
      </c>
      <c r="AF144" s="12" t="str">
        <f t="shared" si="219"/>
        <v/>
      </c>
      <c r="AG144" s="13" t="str">
        <f t="shared" si="214"/>
        <v/>
      </c>
      <c r="AH144" s="13" t="str">
        <f t="shared" ref="AH144:AI144" si="450">IF($B144=12,((AD144/AD132)-1)*100,"")</f>
        <v/>
      </c>
      <c r="AI144" s="13" t="str">
        <f t="shared" si="450"/>
        <v/>
      </c>
      <c r="AK144" s="12"/>
      <c r="AS144" s="7">
        <f t="shared" si="216"/>
        <v>29.27788109861762</v>
      </c>
      <c r="AT144" s="7">
        <f t="shared" ref="AT144:AU144" si="451">((AD144/AD132)-1)*100</f>
        <v>4.0213104310392156</v>
      </c>
      <c r="AU144" s="7">
        <f t="shared" si="451"/>
        <v>27.733586130577038</v>
      </c>
      <c r="AV144" s="7">
        <f t="shared" si="222"/>
        <v>1.5442949680405818</v>
      </c>
      <c r="AW144" s="7"/>
      <c r="AX144" s="7">
        <f t="shared" si="394"/>
        <v>112.60865671501645</v>
      </c>
      <c r="AY144" s="7">
        <f t="shared" ref="AY144:AZ144" si="452">((AD144/AD83)-1)*100</f>
        <v>69.19447660854847</v>
      </c>
      <c r="AZ144" s="7">
        <f t="shared" si="452"/>
        <v>100.75013949265484</v>
      </c>
      <c r="BA144" s="7">
        <f t="shared" si="396"/>
        <v>11.858517222361613</v>
      </c>
      <c r="BB144" s="7"/>
      <c r="BC144" s="7">
        <f t="shared" si="337"/>
        <v>268.66899001607675</v>
      </c>
      <c r="BD144" s="7">
        <f t="shared" ref="BD144:BE144" si="453">((AD144/AD32)-1)*100</f>
        <v>109.15189410649377</v>
      </c>
      <c r="BE144" s="7">
        <f t="shared" si="453"/>
        <v>111.78078234889486</v>
      </c>
      <c r="BF144" s="7">
        <f t="shared" si="338"/>
        <v>156.88820766718189</v>
      </c>
      <c r="BH144" s="1">
        <f t="shared" si="224"/>
        <v>100</v>
      </c>
      <c r="BI144" s="1">
        <f t="shared" si="225"/>
        <v>84</v>
      </c>
      <c r="BJ144" s="1">
        <f t="shared" si="226"/>
        <v>83</v>
      </c>
      <c r="BK144" s="1">
        <f t="shared" si="227"/>
        <v>83</v>
      </c>
      <c r="BL144" s="1">
        <f t="shared" si="228"/>
        <v>122</v>
      </c>
      <c r="BN144" s="1">
        <f t="shared" si="402"/>
        <v>73</v>
      </c>
      <c r="BO144" s="1">
        <f t="shared" si="403"/>
        <v>73</v>
      </c>
      <c r="BP144" s="1">
        <f t="shared" si="404"/>
        <v>70</v>
      </c>
      <c r="BQ144" s="1">
        <f t="shared" si="405"/>
        <v>69</v>
      </c>
      <c r="BR144" s="1">
        <f t="shared" si="406"/>
        <v>73</v>
      </c>
      <c r="BT144" s="1">
        <f t="shared" si="343"/>
        <v>22</v>
      </c>
      <c r="BU144" s="1">
        <f t="shared" si="344"/>
        <v>22</v>
      </c>
      <c r="BV144" s="1">
        <f t="shared" si="345"/>
        <v>22</v>
      </c>
      <c r="BW144" s="1">
        <f t="shared" si="346"/>
        <v>22</v>
      </c>
      <c r="BX144" s="1">
        <f t="shared" si="347"/>
        <v>22</v>
      </c>
    </row>
    <row r="145" spans="1:76">
      <c r="A145" s="1">
        <v>1983</v>
      </c>
      <c r="B145" s="1">
        <v>2</v>
      </c>
      <c r="C145" s="4">
        <v>-1.1431</v>
      </c>
      <c r="D145" s="4">
        <v>2.2919999999999998</v>
      </c>
      <c r="E145" s="2">
        <f t="shared" si="421"/>
        <v>4679.1327889351114</v>
      </c>
      <c r="F145" s="2">
        <f t="shared" si="422"/>
        <v>2422.1352146078939</v>
      </c>
      <c r="G145" s="5">
        <f t="shared" si="423"/>
        <v>1.9318214609635616</v>
      </c>
      <c r="H145" s="4">
        <f t="shared" si="424"/>
        <v>1.9351609588276844</v>
      </c>
      <c r="I145" s="4">
        <f t="shared" si="425"/>
        <v>2.1330394651497917</v>
      </c>
      <c r="J145" s="4">
        <f t="shared" si="426"/>
        <v>-0.19787850632210735</v>
      </c>
      <c r="K145" s="2" t="str">
        <f t="shared" si="436"/>
        <v xml:space="preserve">      SPX</v>
      </c>
      <c r="L145" s="11">
        <f t="shared" si="437"/>
        <v>8534.4366658431682</v>
      </c>
      <c r="M145" s="2">
        <f t="shared" si="427"/>
        <v>4052.8725023204224</v>
      </c>
      <c r="N145" s="2">
        <f t="shared" si="428"/>
        <v>1961.8953437888833</v>
      </c>
      <c r="O145" s="2">
        <f t="shared" si="429"/>
        <v>2090.9771585315389</v>
      </c>
      <c r="P145" s="2">
        <f t="shared" si="438"/>
        <v>4679.1327889351114</v>
      </c>
      <c r="Q145" s="2">
        <f t="shared" si="439"/>
        <v>2422.1352146078939</v>
      </c>
      <c r="U145" s="5">
        <f t="shared" si="430"/>
        <v>-1.1431</v>
      </c>
      <c r="V145" s="5">
        <f t="shared" si="431"/>
        <v>2.2919999999999998</v>
      </c>
      <c r="X145" s="6">
        <v>30348</v>
      </c>
      <c r="Y145" s="2" t="str">
        <f t="shared" si="440"/>
        <v xml:space="preserve">      SPY</v>
      </c>
      <c r="Z145" s="11">
        <f t="shared" si="445"/>
        <v>8534.4366658431682</v>
      </c>
      <c r="AA145" s="16">
        <f t="shared" si="301"/>
        <v>4052.8725023204224</v>
      </c>
      <c r="AB145" s="16">
        <f t="shared" si="302"/>
        <v>1961.8953437888833</v>
      </c>
      <c r="AC145" s="16">
        <f t="shared" si="303"/>
        <v>2090.9771585315389</v>
      </c>
      <c r="AD145" s="2">
        <f t="shared" si="415"/>
        <v>4679.1327889351114</v>
      </c>
      <c r="AE145" s="2">
        <f t="shared" si="416"/>
        <v>2422.1352146078939</v>
      </c>
      <c r="AF145" s="12" t="str">
        <f t="shared" si="219"/>
        <v/>
      </c>
      <c r="AG145" s="13" t="str">
        <f t="shared" si="214"/>
        <v/>
      </c>
      <c r="AH145" s="13" t="str">
        <f t="shared" ref="AH145:AI145" si="454">IF($B145=12,((AD145/AD133)-1)*100,"")</f>
        <v/>
      </c>
      <c r="AI145" s="13" t="str">
        <f t="shared" si="454"/>
        <v/>
      </c>
      <c r="AK145" s="12"/>
      <c r="AS145" s="7">
        <f t="shared" si="216"/>
        <v>35.280963955403791</v>
      </c>
      <c r="AT145" s="7">
        <f t="shared" ref="AT145:AU145" si="455">((AD145/AD133)-1)*100</f>
        <v>5.1962121100388003</v>
      </c>
      <c r="AU145" s="7">
        <f t="shared" si="455"/>
        <v>38.397669658605913</v>
      </c>
      <c r="AV145" s="7">
        <f t="shared" si="222"/>
        <v>-3.1167057032021219</v>
      </c>
      <c r="AW145" s="7"/>
      <c r="AX145" s="7">
        <f t="shared" si="394"/>
        <v>110.68862449592696</v>
      </c>
      <c r="AY145" s="7">
        <f t="shared" ref="AY145:AZ145" si="456">((AD145/AD84)-1)*100</f>
        <v>62.036048277861354</v>
      </c>
      <c r="AZ145" s="7">
        <f t="shared" si="456"/>
        <v>117.85859460616651</v>
      </c>
      <c r="BA145" s="7">
        <f t="shared" si="396"/>
        <v>-7.1699701102395466</v>
      </c>
      <c r="BB145" s="7"/>
      <c r="BC145" s="7">
        <f t="shared" si="337"/>
        <v>298.36445645912323</v>
      </c>
      <c r="BD145" s="7">
        <f t="shared" ref="BD145:BE145" si="457">((AD145/AD33)-1)*100</f>
        <v>118.40928266822415</v>
      </c>
      <c r="BE145" s="7">
        <f t="shared" si="457"/>
        <v>116.27578008538984</v>
      </c>
      <c r="BF145" s="7">
        <f t="shared" si="338"/>
        <v>182.08867637373339</v>
      </c>
      <c r="BH145" s="1">
        <f t="shared" si="224"/>
        <v>101</v>
      </c>
      <c r="BI145" s="1">
        <f t="shared" si="225"/>
        <v>85</v>
      </c>
      <c r="BJ145" s="1">
        <f t="shared" si="226"/>
        <v>84</v>
      </c>
      <c r="BK145" s="1">
        <f t="shared" si="227"/>
        <v>83</v>
      </c>
      <c r="BL145" s="1">
        <f t="shared" si="228"/>
        <v>123</v>
      </c>
      <c r="BN145" s="1">
        <f t="shared" si="402"/>
        <v>74</v>
      </c>
      <c r="BO145" s="1">
        <f t="shared" si="403"/>
        <v>74</v>
      </c>
      <c r="BP145" s="1">
        <f t="shared" si="404"/>
        <v>71</v>
      </c>
      <c r="BQ145" s="1">
        <f t="shared" si="405"/>
        <v>69</v>
      </c>
      <c r="BR145" s="1">
        <f t="shared" si="406"/>
        <v>74</v>
      </c>
      <c r="BT145" s="1">
        <f t="shared" si="343"/>
        <v>23</v>
      </c>
      <c r="BU145" s="1">
        <f t="shared" si="344"/>
        <v>23</v>
      </c>
      <c r="BV145" s="1">
        <f t="shared" si="345"/>
        <v>23</v>
      </c>
      <c r="BW145" s="1">
        <f t="shared" si="346"/>
        <v>23</v>
      </c>
      <c r="BX145" s="1">
        <f t="shared" si="347"/>
        <v>23</v>
      </c>
    </row>
    <row r="146" spans="1:76">
      <c r="A146" s="1">
        <v>1983</v>
      </c>
      <c r="B146" s="1">
        <v>3</v>
      </c>
      <c r="C146" s="4">
        <v>6.7384000000000004</v>
      </c>
      <c r="D146" s="4">
        <v>3.694</v>
      </c>
      <c r="E146" s="2">
        <f t="shared" si="421"/>
        <v>4994.4314727847159</v>
      </c>
      <c r="F146" s="2">
        <f t="shared" si="422"/>
        <v>2511.6088894355094</v>
      </c>
      <c r="G146" s="5">
        <f t="shared" si="423"/>
        <v>1.9885386987570455</v>
      </c>
      <c r="H146" s="4">
        <f t="shared" si="424"/>
        <v>1.985996901617552</v>
      </c>
      <c r="I146" s="4">
        <f t="shared" si="425"/>
        <v>2.0950129476780166</v>
      </c>
      <c r="J146" s="4">
        <f t="shared" si="426"/>
        <v>-0.10901604606046456</v>
      </c>
      <c r="K146" s="2" t="str">
        <f t="shared" si="436"/>
        <v xml:space="preserve">      SPX</v>
      </c>
      <c r="L146" s="11">
        <f t="shared" si="437"/>
        <v>8849.6987562794147</v>
      </c>
      <c r="M146" s="2">
        <f t="shared" si="427"/>
        <v>4262.3135544024481</v>
      </c>
      <c r="N146" s="2">
        <f t="shared" si="428"/>
        <v>2094.0956996347536</v>
      </c>
      <c r="O146" s="2">
        <f t="shared" si="429"/>
        <v>2168.217854767694</v>
      </c>
      <c r="P146" s="2">
        <f t="shared" si="438"/>
        <v>4994.4314727847159</v>
      </c>
      <c r="Q146" s="2">
        <f t="shared" si="439"/>
        <v>2511.6088894355094</v>
      </c>
      <c r="U146" s="5">
        <f t="shared" si="430"/>
        <v>6.7384000000000004</v>
      </c>
      <c r="V146" s="5">
        <f t="shared" si="431"/>
        <v>3.694</v>
      </c>
      <c r="X146" s="6">
        <v>30376</v>
      </c>
      <c r="Y146" s="2" t="str">
        <f t="shared" si="440"/>
        <v xml:space="preserve">      SPY</v>
      </c>
      <c r="Z146" s="11">
        <f t="shared" si="445"/>
        <v>8849.6987562794147</v>
      </c>
      <c r="AA146" s="16">
        <f t="shared" si="301"/>
        <v>4262.3135544024481</v>
      </c>
      <c r="AB146" s="16">
        <f t="shared" si="302"/>
        <v>2094.0956996347536</v>
      </c>
      <c r="AC146" s="16">
        <f t="shared" si="303"/>
        <v>2168.217854767694</v>
      </c>
      <c r="AD146" s="2">
        <f t="shared" si="415"/>
        <v>4994.4314727847159</v>
      </c>
      <c r="AE146" s="2">
        <f t="shared" si="416"/>
        <v>2511.6088894355094</v>
      </c>
      <c r="AF146" s="12" t="str">
        <f t="shared" si="219"/>
        <v/>
      </c>
      <c r="AG146" s="13" t="str">
        <f t="shared" si="214"/>
        <v/>
      </c>
      <c r="AH146" s="13" t="str">
        <f t="shared" ref="AH146:AI146" si="458">IF($B146=12,((AD146/AD134)-1)*100,"")</f>
        <v/>
      </c>
      <c r="AI146" s="13" t="str">
        <f t="shared" si="458"/>
        <v/>
      </c>
      <c r="AK146" s="12"/>
      <c r="AS146" s="7">
        <f t="shared" si="216"/>
        <v>35.234274783057899</v>
      </c>
      <c r="AT146" s="7">
        <f t="shared" ref="AT146:AU146" si="459">((AD146/AD134)-1)*100</f>
        <v>8.2473442220670101</v>
      </c>
      <c r="AU146" s="7">
        <f t="shared" si="459"/>
        <v>44.263133130737266</v>
      </c>
      <c r="AV146" s="7">
        <f t="shared" si="222"/>
        <v>-9.0288583476793676</v>
      </c>
      <c r="AW146" s="7"/>
      <c r="AX146" s="7">
        <f t="shared" si="394"/>
        <v>115.08304400948113</v>
      </c>
      <c r="AY146" s="7">
        <f t="shared" ref="AY146:AZ146" si="460">((AD146/AD85)-1)*100</f>
        <v>70.27221685075007</v>
      </c>
      <c r="AZ146" s="7">
        <f t="shared" si="460"/>
        <v>130.58250427766939</v>
      </c>
      <c r="BA146" s="7">
        <f t="shared" si="396"/>
        <v>-15.499460268188258</v>
      </c>
      <c r="BB146" s="7"/>
      <c r="BC146" s="7">
        <f t="shared" si="337"/>
        <v>292.53066655585758</v>
      </c>
      <c r="BD146" s="7">
        <f t="shared" ref="BD146:BE146" si="461">((AD146/AD34)-1)*100</f>
        <v>121.52929371620291</v>
      </c>
      <c r="BE146" s="7">
        <f t="shared" si="461"/>
        <v>152.2399289633538</v>
      </c>
      <c r="BF146" s="7">
        <f t="shared" si="338"/>
        <v>140.29073759250377</v>
      </c>
      <c r="BH146" s="1">
        <f t="shared" si="224"/>
        <v>102</v>
      </c>
      <c r="BI146" s="1">
        <f t="shared" si="225"/>
        <v>86</v>
      </c>
      <c r="BJ146" s="1">
        <f t="shared" si="226"/>
        <v>85</v>
      </c>
      <c r="BK146" s="1">
        <f t="shared" si="227"/>
        <v>83</v>
      </c>
      <c r="BL146" s="1">
        <f t="shared" si="228"/>
        <v>124</v>
      </c>
      <c r="BN146" s="1">
        <f t="shared" si="402"/>
        <v>75</v>
      </c>
      <c r="BO146" s="1">
        <f t="shared" si="403"/>
        <v>75</v>
      </c>
      <c r="BP146" s="1">
        <f t="shared" si="404"/>
        <v>72</v>
      </c>
      <c r="BQ146" s="1">
        <f t="shared" si="405"/>
        <v>69</v>
      </c>
      <c r="BR146" s="1">
        <f t="shared" si="406"/>
        <v>75</v>
      </c>
      <c r="BT146" s="1">
        <f t="shared" si="343"/>
        <v>24</v>
      </c>
      <c r="BU146" s="1">
        <f t="shared" si="344"/>
        <v>24</v>
      </c>
      <c r="BV146" s="1">
        <f t="shared" si="345"/>
        <v>24</v>
      </c>
      <c r="BW146" s="1">
        <f t="shared" si="346"/>
        <v>24</v>
      </c>
      <c r="BX146" s="1">
        <f t="shared" si="347"/>
        <v>24</v>
      </c>
    </row>
    <row r="147" spans="1:76">
      <c r="A147" s="1">
        <v>1983</v>
      </c>
      <c r="B147" s="1">
        <v>4</v>
      </c>
      <c r="C147" s="4">
        <v>0.97989999999999999</v>
      </c>
      <c r="D147" s="4">
        <v>7.8780000000000001</v>
      </c>
      <c r="E147" s="2">
        <f t="shared" si="421"/>
        <v>5043.3719067865331</v>
      </c>
      <c r="F147" s="2">
        <f t="shared" si="422"/>
        <v>2709.4734377452392</v>
      </c>
      <c r="G147" s="5">
        <f t="shared" si="423"/>
        <v>1.8613845172010655</v>
      </c>
      <c r="H147" s="4">
        <f t="shared" si="424"/>
        <v>1.8673184402685172</v>
      </c>
      <c r="I147" s="4">
        <f t="shared" si="425"/>
        <v>2.0335317817630294</v>
      </c>
      <c r="J147" s="4">
        <f t="shared" si="426"/>
        <v>-0.16621334149451217</v>
      </c>
      <c r="K147" s="2" t="str">
        <f t="shared" si="436"/>
        <v xml:space="preserve">      SPX</v>
      </c>
      <c r="L147" s="11">
        <f t="shared" si="437"/>
        <v>9546.878024299107</v>
      </c>
      <c r="M147" s="2">
        <f t="shared" si="427"/>
        <v>4453.6458007617675</v>
      </c>
      <c r="N147" s="2">
        <f t="shared" si="428"/>
        <v>2114.6157433954745</v>
      </c>
      <c r="O147" s="2">
        <f t="shared" si="429"/>
        <v>2339.030057366293</v>
      </c>
      <c r="P147" s="2">
        <f t="shared" si="438"/>
        <v>5043.3719067865331</v>
      </c>
      <c r="Q147" s="2">
        <f t="shared" si="439"/>
        <v>2709.4734377452392</v>
      </c>
      <c r="U147" s="5">
        <f t="shared" si="430"/>
        <v>0.97989999999999999</v>
      </c>
      <c r="V147" s="5">
        <f t="shared" si="431"/>
        <v>7.8780000000000001</v>
      </c>
      <c r="X147" s="6">
        <v>30407</v>
      </c>
      <c r="Y147" s="2" t="str">
        <f t="shared" si="440"/>
        <v xml:space="preserve">      SPY</v>
      </c>
      <c r="Z147" s="11">
        <f t="shared" si="445"/>
        <v>9546.878024299107</v>
      </c>
      <c r="AA147" s="16">
        <f t="shared" si="301"/>
        <v>4453.6458007617675</v>
      </c>
      <c r="AB147" s="16">
        <f t="shared" si="302"/>
        <v>2114.6157433954745</v>
      </c>
      <c r="AC147" s="16">
        <f t="shared" si="303"/>
        <v>2339.030057366293</v>
      </c>
      <c r="AD147" s="2">
        <f t="shared" si="415"/>
        <v>5043.3719067865331</v>
      </c>
      <c r="AE147" s="2">
        <f t="shared" si="416"/>
        <v>2709.4734377452392</v>
      </c>
      <c r="AF147" s="12" t="str">
        <f t="shared" si="219"/>
        <v/>
      </c>
      <c r="AG147" s="13" t="str">
        <f t="shared" si="214"/>
        <v/>
      </c>
      <c r="AH147" s="13" t="str">
        <f t="shared" ref="AH147:AI147" si="462">IF($B147=12,((AD147/AD135)-1)*100,"")</f>
        <v/>
      </c>
      <c r="AI147" s="13" t="str">
        <f t="shared" si="462"/>
        <v/>
      </c>
      <c r="AK147" s="12"/>
      <c r="AS147" s="7">
        <f t="shared" si="216"/>
        <v>40.811766758812041</v>
      </c>
      <c r="AT147" s="7">
        <f t="shared" ref="AT147:AU147" si="463">((AD147/AD135)-1)*100</f>
        <v>5.504618452872978</v>
      </c>
      <c r="AU147" s="7">
        <f t="shared" si="463"/>
        <v>48.899418056790388</v>
      </c>
      <c r="AV147" s="7">
        <f t="shared" si="222"/>
        <v>-8.087651297978347</v>
      </c>
      <c r="AW147" s="7"/>
      <c r="AX147" s="7">
        <f t="shared" si="394"/>
        <v>110.31499688330615</v>
      </c>
      <c r="AY147" s="7">
        <f t="shared" ref="AY147:AZ147" si="464">((AD147/AD86)-1)*100</f>
        <v>55.851112955485128</v>
      </c>
      <c r="AZ147" s="7">
        <f t="shared" si="464"/>
        <v>141.64112837903673</v>
      </c>
      <c r="BA147" s="7">
        <f t="shared" si="396"/>
        <v>-31.326131495730579</v>
      </c>
      <c r="BB147" s="7"/>
      <c r="BC147" s="7">
        <f t="shared" si="337"/>
        <v>283.11699356558802</v>
      </c>
      <c r="BD147" s="7">
        <f t="shared" ref="BD147:BE147" si="465">((AD147/AD35)-1)*100</f>
        <v>102.39092585484855</v>
      </c>
      <c r="BE147" s="7">
        <f t="shared" si="465"/>
        <v>166.80098378581408</v>
      </c>
      <c r="BF147" s="7">
        <f t="shared" si="338"/>
        <v>116.31600977977394</v>
      </c>
      <c r="BH147" s="1">
        <f t="shared" si="224"/>
        <v>103</v>
      </c>
      <c r="BI147" s="1">
        <f t="shared" si="225"/>
        <v>87</v>
      </c>
      <c r="BJ147" s="1">
        <f t="shared" si="226"/>
        <v>86</v>
      </c>
      <c r="BK147" s="1">
        <f t="shared" si="227"/>
        <v>83</v>
      </c>
      <c r="BL147" s="1">
        <f t="shared" si="228"/>
        <v>125</v>
      </c>
      <c r="BN147" s="1">
        <f t="shared" si="402"/>
        <v>76</v>
      </c>
      <c r="BO147" s="1">
        <f t="shared" si="403"/>
        <v>76</v>
      </c>
      <c r="BP147" s="1">
        <f t="shared" si="404"/>
        <v>73</v>
      </c>
      <c r="BQ147" s="1">
        <f t="shared" si="405"/>
        <v>69</v>
      </c>
      <c r="BR147" s="1">
        <f t="shared" si="406"/>
        <v>76</v>
      </c>
      <c r="BT147" s="1">
        <f t="shared" si="343"/>
        <v>25</v>
      </c>
      <c r="BU147" s="1">
        <f t="shared" si="344"/>
        <v>25</v>
      </c>
      <c r="BV147" s="1">
        <f t="shared" si="345"/>
        <v>25</v>
      </c>
      <c r="BW147" s="1">
        <f t="shared" si="346"/>
        <v>25</v>
      </c>
      <c r="BX147" s="1">
        <f t="shared" si="347"/>
        <v>25</v>
      </c>
    </row>
    <row r="148" spans="1:76">
      <c r="A148" s="1">
        <v>1983</v>
      </c>
      <c r="B148" s="1">
        <v>5</v>
      </c>
      <c r="C148" s="4">
        <v>0.52639999999999998</v>
      </c>
      <c r="D148" s="4">
        <v>-0.87</v>
      </c>
      <c r="E148" s="2">
        <f t="shared" si="421"/>
        <v>5069.9202165038569</v>
      </c>
      <c r="F148" s="2">
        <f t="shared" si="422"/>
        <v>2685.9010188368557</v>
      </c>
      <c r="G148" s="5">
        <f t="shared" si="423"/>
        <v>1.8876050088768401</v>
      </c>
      <c r="H148" s="4">
        <f t="shared" si="424"/>
        <v>1.8866389818002534</v>
      </c>
      <c r="I148" s="4">
        <f t="shared" si="425"/>
        <v>1.9951299994245586</v>
      </c>
      <c r="J148" s="4">
        <f t="shared" si="426"/>
        <v>-0.10849101762430524</v>
      </c>
      <c r="K148" s="2" t="str">
        <f t="shared" si="436"/>
        <v xml:space="preserve">      SPX</v>
      </c>
      <c r="L148" s="11">
        <f t="shared" si="437"/>
        <v>9463.8201854877043</v>
      </c>
      <c r="M148" s="2">
        <f t="shared" si="427"/>
        <v>4444.4275765359143</v>
      </c>
      <c r="N148" s="2">
        <f t="shared" si="428"/>
        <v>2125.7470806687083</v>
      </c>
      <c r="O148" s="2">
        <f t="shared" si="429"/>
        <v>2318.680495867206</v>
      </c>
      <c r="P148" s="2">
        <f t="shared" si="438"/>
        <v>5069.9202165038569</v>
      </c>
      <c r="Q148" s="2">
        <f t="shared" si="439"/>
        <v>2685.9010188368557</v>
      </c>
      <c r="U148" s="5">
        <f t="shared" si="430"/>
        <v>0.52639999999999998</v>
      </c>
      <c r="V148" s="5">
        <f t="shared" si="431"/>
        <v>-0.87</v>
      </c>
      <c r="X148" s="6">
        <v>30437</v>
      </c>
      <c r="Y148" s="2" t="str">
        <f t="shared" si="440"/>
        <v xml:space="preserve">      SPY</v>
      </c>
      <c r="Z148" s="11">
        <f t="shared" si="445"/>
        <v>9463.8201854877043</v>
      </c>
      <c r="AA148" s="16">
        <f t="shared" si="301"/>
        <v>4444.4275765359143</v>
      </c>
      <c r="AB148" s="16">
        <f t="shared" si="302"/>
        <v>2125.7470806687083</v>
      </c>
      <c r="AC148" s="16">
        <f t="shared" si="303"/>
        <v>2318.680495867206</v>
      </c>
      <c r="AD148" s="2">
        <f t="shared" si="415"/>
        <v>5069.9202165038569</v>
      </c>
      <c r="AE148" s="2">
        <f t="shared" si="416"/>
        <v>2685.9010188368557</v>
      </c>
      <c r="AF148" s="12" t="str">
        <f t="shared" si="219"/>
        <v/>
      </c>
      <c r="AG148" s="13" t="str">
        <f t="shared" si="214"/>
        <v/>
      </c>
      <c r="AH148" s="13" t="str">
        <f t="shared" ref="AH148:AI148" si="466">IF($B148=12,((AD148/AD136)-1)*100,"")</f>
        <v/>
      </c>
      <c r="AI148" s="13" t="str">
        <f t="shared" si="466"/>
        <v/>
      </c>
      <c r="AK148" s="12"/>
      <c r="AS148" s="7">
        <f t="shared" si="216"/>
        <v>39.270977082963277</v>
      </c>
      <c r="AT148" s="7">
        <f t="shared" ref="AT148:AU148" si="467">((AD148/AD136)-1)*100</f>
        <v>5.8201005963569363</v>
      </c>
      <c r="AU148" s="7">
        <f t="shared" si="467"/>
        <v>52.8134019936602</v>
      </c>
      <c r="AV148" s="7">
        <f t="shared" si="222"/>
        <v>-13.542424910696923</v>
      </c>
      <c r="AW148" s="7"/>
      <c r="AX148" s="7">
        <f t="shared" si="394"/>
        <v>104.09976476491761</v>
      </c>
      <c r="AY148" s="7">
        <f t="shared" ref="AY148:AZ148" si="468">((AD148/AD87)-1)*100</f>
        <v>53.375924719632039</v>
      </c>
      <c r="AZ148" s="7">
        <f t="shared" si="468"/>
        <v>119.71203639761808</v>
      </c>
      <c r="BA148" s="7">
        <f t="shared" si="396"/>
        <v>-15.61227163270047</v>
      </c>
      <c r="BB148" s="7"/>
      <c r="BC148" s="7">
        <f t="shared" si="337"/>
        <v>241.65977025739579</v>
      </c>
      <c r="BD148" s="7">
        <f t="shared" ref="BD148:BE148" si="469">((AD148/AD36)-1)*100</f>
        <v>83.032617108496794</v>
      </c>
      <c r="BE148" s="7">
        <f t="shared" si="469"/>
        <v>166.39144020176536</v>
      </c>
      <c r="BF148" s="7">
        <f t="shared" si="338"/>
        <v>75.268330055630429</v>
      </c>
      <c r="BH148" s="1">
        <f t="shared" si="224"/>
        <v>104</v>
      </c>
      <c r="BI148" s="1">
        <f t="shared" si="225"/>
        <v>88</v>
      </c>
      <c r="BJ148" s="1">
        <f t="shared" si="226"/>
        <v>87</v>
      </c>
      <c r="BK148" s="1">
        <f t="shared" si="227"/>
        <v>83</v>
      </c>
      <c r="BL148" s="1">
        <f t="shared" si="228"/>
        <v>126</v>
      </c>
      <c r="BN148" s="1">
        <f t="shared" si="402"/>
        <v>77</v>
      </c>
      <c r="BO148" s="1">
        <f t="shared" si="403"/>
        <v>77</v>
      </c>
      <c r="BP148" s="1">
        <f t="shared" si="404"/>
        <v>74</v>
      </c>
      <c r="BQ148" s="1">
        <f t="shared" si="405"/>
        <v>69</v>
      </c>
      <c r="BR148" s="1">
        <f t="shared" si="406"/>
        <v>77</v>
      </c>
      <c r="BT148" s="1">
        <f t="shared" si="343"/>
        <v>26</v>
      </c>
      <c r="BU148" s="1">
        <f t="shared" si="344"/>
        <v>26</v>
      </c>
      <c r="BV148" s="1">
        <f t="shared" si="345"/>
        <v>26</v>
      </c>
      <c r="BW148" s="1">
        <f t="shared" si="346"/>
        <v>26</v>
      </c>
      <c r="BX148" s="1">
        <f t="shared" si="347"/>
        <v>26</v>
      </c>
    </row>
    <row r="149" spans="1:76">
      <c r="A149" s="1">
        <v>1983</v>
      </c>
      <c r="B149" s="1">
        <v>6</v>
      </c>
      <c r="C149" s="4">
        <v>1.2808999999999999</v>
      </c>
      <c r="D149" s="4">
        <v>3.8919999999999999</v>
      </c>
      <c r="E149" s="2">
        <f t="shared" si="421"/>
        <v>5134.8608245570549</v>
      </c>
      <c r="F149" s="2">
        <f t="shared" si="422"/>
        <v>2790.4362864899863</v>
      </c>
      <c r="G149" s="5">
        <f t="shared" si="423"/>
        <v>1.8401641526157388</v>
      </c>
      <c r="H149" s="4">
        <f t="shared" si="424"/>
        <v>1.8423772397197633</v>
      </c>
      <c r="I149" s="4">
        <f t="shared" si="425"/>
        <v>1.9543495134222377</v>
      </c>
      <c r="J149" s="4">
        <f t="shared" si="426"/>
        <v>-0.11197227370247442</v>
      </c>
      <c r="K149" s="2" t="str">
        <f t="shared" si="436"/>
        <v xml:space="preserve">      SPX</v>
      </c>
      <c r="L149" s="11">
        <f t="shared" si="437"/>
        <v>9832.1520671068865</v>
      </c>
      <c r="M149" s="2">
        <f t="shared" si="427"/>
        <v>4561.8993157913519</v>
      </c>
      <c r="N149" s="2">
        <f t="shared" si="428"/>
        <v>2152.9757750249942</v>
      </c>
      <c r="O149" s="2">
        <f t="shared" si="429"/>
        <v>2408.9235407663577</v>
      </c>
      <c r="P149" s="2">
        <f t="shared" si="438"/>
        <v>5134.8608245570549</v>
      </c>
      <c r="Q149" s="2">
        <f t="shared" si="439"/>
        <v>2790.4362864899863</v>
      </c>
      <c r="U149" s="5">
        <f t="shared" si="430"/>
        <v>1.2808999999999999</v>
      </c>
      <c r="V149" s="5">
        <f t="shared" si="431"/>
        <v>3.8919999999999999</v>
      </c>
      <c r="X149" s="6">
        <v>30468</v>
      </c>
      <c r="Y149" s="2" t="str">
        <f t="shared" si="440"/>
        <v xml:space="preserve">      SPY</v>
      </c>
      <c r="Z149" s="11">
        <f t="shared" si="445"/>
        <v>9832.1520671068865</v>
      </c>
      <c r="AA149" s="16">
        <f t="shared" si="301"/>
        <v>4561.8993157913519</v>
      </c>
      <c r="AB149" s="16">
        <f t="shared" si="302"/>
        <v>2152.9757750249942</v>
      </c>
      <c r="AC149" s="16">
        <f t="shared" si="303"/>
        <v>2408.9235407663577</v>
      </c>
      <c r="AD149" s="2">
        <f t="shared" si="415"/>
        <v>5134.8608245570549</v>
      </c>
      <c r="AE149" s="2">
        <f t="shared" si="416"/>
        <v>2790.4362864899863</v>
      </c>
      <c r="AF149" s="12" t="str">
        <f t="shared" si="219"/>
        <v/>
      </c>
      <c r="AG149" s="13" t="str">
        <f t="shared" si="214"/>
        <v/>
      </c>
      <c r="AH149" s="13" t="str">
        <f t="shared" ref="AH149:AI149" si="470">IF($B149=12,((AD149/AD137)-1)*100,"")</f>
        <v/>
      </c>
      <c r="AI149" s="13" t="str">
        <f t="shared" si="470"/>
        <v/>
      </c>
      <c r="AK149" s="12"/>
      <c r="AS149" s="7">
        <f t="shared" si="216"/>
        <v>49.18008302930086</v>
      </c>
      <c r="AT149" s="7">
        <f t="shared" ref="AT149:AU149" si="471">((AD149/AD137)-1)*100</f>
        <v>10.500396701239257</v>
      </c>
      <c r="AU149" s="7">
        <f t="shared" si="471"/>
        <v>61.181851001292877</v>
      </c>
      <c r="AV149" s="7">
        <f t="shared" si="222"/>
        <v>-12.001767971992017</v>
      </c>
      <c r="AW149" s="7"/>
      <c r="AX149" s="7">
        <f t="shared" si="394"/>
        <v>97.018682855042641</v>
      </c>
      <c r="AY149" s="7">
        <f t="shared" ref="AY149:AZ149" si="472">((AD149/AD88)-1)*100</f>
        <v>44.333634009779985</v>
      </c>
      <c r="AZ149" s="7">
        <f t="shared" si="472"/>
        <v>126.1845924496015</v>
      </c>
      <c r="BA149" s="7">
        <f t="shared" si="396"/>
        <v>-29.165909594558855</v>
      </c>
      <c r="BB149" s="7"/>
      <c r="BC149" s="7">
        <f t="shared" si="337"/>
        <v>256.85241167421543</v>
      </c>
      <c r="BD149" s="7">
        <f t="shared" ref="BD149:BE149" si="473">((AD149/AD37)-1)*100</f>
        <v>86.366876381501683</v>
      </c>
      <c r="BE149" s="7">
        <f t="shared" si="473"/>
        <v>176.96019119303301</v>
      </c>
      <c r="BF149" s="7">
        <f t="shared" si="338"/>
        <v>79.89222048118242</v>
      </c>
      <c r="BH149" s="1">
        <f t="shared" si="224"/>
        <v>105</v>
      </c>
      <c r="BI149" s="1">
        <f t="shared" si="225"/>
        <v>89</v>
      </c>
      <c r="BJ149" s="1">
        <f t="shared" si="226"/>
        <v>88</v>
      </c>
      <c r="BK149" s="1">
        <f t="shared" si="227"/>
        <v>83</v>
      </c>
      <c r="BL149" s="1">
        <f t="shared" si="228"/>
        <v>127</v>
      </c>
      <c r="BN149" s="1">
        <f t="shared" si="402"/>
        <v>78</v>
      </c>
      <c r="BO149" s="1">
        <f t="shared" si="403"/>
        <v>78</v>
      </c>
      <c r="BP149" s="1">
        <f t="shared" si="404"/>
        <v>75</v>
      </c>
      <c r="BQ149" s="1">
        <f t="shared" si="405"/>
        <v>69</v>
      </c>
      <c r="BR149" s="1">
        <f t="shared" si="406"/>
        <v>78</v>
      </c>
      <c r="BT149" s="1">
        <f t="shared" si="343"/>
        <v>27</v>
      </c>
      <c r="BU149" s="1">
        <f t="shared" si="344"/>
        <v>27</v>
      </c>
      <c r="BV149" s="1">
        <f t="shared" si="345"/>
        <v>27</v>
      </c>
      <c r="BW149" s="1">
        <f t="shared" si="346"/>
        <v>27</v>
      </c>
      <c r="BX149" s="1">
        <f t="shared" si="347"/>
        <v>27</v>
      </c>
    </row>
    <row r="150" spans="1:76">
      <c r="A150" s="1">
        <v>1983</v>
      </c>
      <c r="B150" s="1">
        <v>7</v>
      </c>
      <c r="C150" s="4">
        <v>3.5215999999999998</v>
      </c>
      <c r="D150" s="4">
        <v>-2.95</v>
      </c>
      <c r="E150" s="2">
        <f t="shared" si="421"/>
        <v>5315.6900833546561</v>
      </c>
      <c r="F150" s="2">
        <f t="shared" si="422"/>
        <v>2708.1184160385319</v>
      </c>
      <c r="G150" s="5">
        <f t="shared" si="423"/>
        <v>1.9628721003753267</v>
      </c>
      <c r="H150" s="4">
        <f t="shared" si="424"/>
        <v>1.957134249867919</v>
      </c>
      <c r="I150" s="4">
        <f t="shared" si="425"/>
        <v>1.9565922994625242</v>
      </c>
      <c r="J150" s="4">
        <f t="shared" si="426"/>
        <v>5.4195040539473105E-4</v>
      </c>
      <c r="K150" s="2" t="str">
        <f t="shared" si="436"/>
        <v xml:space="preserve">      SPX</v>
      </c>
      <c r="L150" s="11">
        <f t="shared" si="437"/>
        <v>9542.1035811272341</v>
      </c>
      <c r="M150" s="2">
        <f t="shared" si="427"/>
        <v>4566.6552662320246</v>
      </c>
      <c r="N150" s="2">
        <f t="shared" si="428"/>
        <v>2228.7949699182741</v>
      </c>
      <c r="O150" s="2">
        <f t="shared" si="429"/>
        <v>2337.86029631375</v>
      </c>
      <c r="P150" s="2">
        <f t="shared" si="438"/>
        <v>5315.6900833546561</v>
      </c>
      <c r="Q150" s="2">
        <f t="shared" si="439"/>
        <v>2708.1184160385319</v>
      </c>
      <c r="U150" s="5">
        <f t="shared" si="430"/>
        <v>3.5215999999999998</v>
      </c>
      <c r="V150" s="5">
        <f t="shared" si="431"/>
        <v>-2.95</v>
      </c>
      <c r="X150" s="6">
        <v>30498</v>
      </c>
      <c r="Y150" s="2" t="str">
        <f t="shared" si="440"/>
        <v xml:space="preserve">      SPY</v>
      </c>
      <c r="Z150" s="11">
        <f t="shared" si="445"/>
        <v>9542.1035811272341</v>
      </c>
      <c r="AA150" s="16">
        <f t="shared" si="301"/>
        <v>4566.6552662320246</v>
      </c>
      <c r="AB150" s="16">
        <f t="shared" si="302"/>
        <v>2228.7949699182741</v>
      </c>
      <c r="AC150" s="16">
        <f t="shared" si="303"/>
        <v>2337.86029631375</v>
      </c>
      <c r="AD150" s="2">
        <f t="shared" si="415"/>
        <v>5315.6900833546561</v>
      </c>
      <c r="AE150" s="2">
        <f t="shared" si="416"/>
        <v>2708.1184160385319</v>
      </c>
      <c r="AF150" s="12" t="str">
        <f t="shared" si="219"/>
        <v/>
      </c>
      <c r="AG150" s="13" t="str">
        <f t="shared" si="214"/>
        <v/>
      </c>
      <c r="AH150" s="13" t="str">
        <f t="shared" ref="AH150:AI150" si="474">IF($B150=12,((AD150/AD138)-1)*100,"")</f>
        <v/>
      </c>
      <c r="AI150" s="13" t="str">
        <f t="shared" si="474"/>
        <v/>
      </c>
      <c r="AK150" s="12"/>
      <c r="AS150" s="7">
        <f t="shared" si="216"/>
        <v>41.700542884681035</v>
      </c>
      <c r="AT150" s="7">
        <f t="shared" ref="AT150:AU150" si="475">((AD150/AD138)-1)*100</f>
        <v>11.959240258376358</v>
      </c>
      <c r="AU150" s="7">
        <f t="shared" si="475"/>
        <v>59.260225813985556</v>
      </c>
      <c r="AV150" s="7">
        <f t="shared" si="222"/>
        <v>-17.559682929304522</v>
      </c>
      <c r="AW150" s="7"/>
      <c r="AX150" s="7">
        <f t="shared" si="394"/>
        <v>110.90191824836029</v>
      </c>
      <c r="AY150" s="7">
        <f t="shared" ref="AY150:AZ150" si="476">((AD150/AD89)-1)*100</f>
        <v>64.807169605883416</v>
      </c>
      <c r="AZ150" s="7">
        <f t="shared" si="476"/>
        <v>122.57703271279343</v>
      </c>
      <c r="BA150" s="7">
        <f t="shared" si="396"/>
        <v>-11.675114464433136</v>
      </c>
      <c r="BB150" s="7"/>
      <c r="BC150" s="7">
        <f t="shared" si="337"/>
        <v>291.36645696223928</v>
      </c>
      <c r="BD150" s="7">
        <f t="shared" ref="BD150:BE150" si="477">((AD150/AD38)-1)*100</f>
        <v>118.0214013130699</v>
      </c>
      <c r="BE150" s="7">
        <f t="shared" si="477"/>
        <v>174.37896507134178</v>
      </c>
      <c r="BF150" s="7">
        <f t="shared" si="338"/>
        <v>116.9874918908975</v>
      </c>
      <c r="BH150" s="1">
        <f t="shared" si="224"/>
        <v>106</v>
      </c>
      <c r="BI150" s="1">
        <f t="shared" si="225"/>
        <v>90</v>
      </c>
      <c r="BJ150" s="1">
        <f t="shared" si="226"/>
        <v>89</v>
      </c>
      <c r="BK150" s="1">
        <f t="shared" si="227"/>
        <v>83</v>
      </c>
      <c r="BL150" s="1">
        <f t="shared" si="228"/>
        <v>128</v>
      </c>
      <c r="BN150" s="1">
        <f t="shared" si="402"/>
        <v>79</v>
      </c>
      <c r="BO150" s="1">
        <f t="shared" si="403"/>
        <v>79</v>
      </c>
      <c r="BP150" s="1">
        <f t="shared" si="404"/>
        <v>76</v>
      </c>
      <c r="BQ150" s="1">
        <f t="shared" si="405"/>
        <v>69</v>
      </c>
      <c r="BR150" s="1">
        <f t="shared" si="406"/>
        <v>79</v>
      </c>
      <c r="BT150" s="1">
        <f t="shared" si="343"/>
        <v>28</v>
      </c>
      <c r="BU150" s="1">
        <f t="shared" si="344"/>
        <v>28</v>
      </c>
      <c r="BV150" s="1">
        <f t="shared" si="345"/>
        <v>28</v>
      </c>
      <c r="BW150" s="1">
        <f t="shared" si="346"/>
        <v>28</v>
      </c>
      <c r="BX150" s="1">
        <f t="shared" si="347"/>
        <v>28</v>
      </c>
    </row>
    <row r="151" spans="1:76">
      <c r="A151" s="1">
        <v>1983</v>
      </c>
      <c r="B151" s="1">
        <v>8</v>
      </c>
      <c r="C151" s="4">
        <v>1.7535000000000001</v>
      </c>
      <c r="D151" s="4">
        <v>1.5009999999999999</v>
      </c>
      <c r="E151" s="2">
        <f t="shared" si="421"/>
        <v>5408.90070896628</v>
      </c>
      <c r="F151" s="2">
        <f t="shared" si="422"/>
        <v>2748.7672734632702</v>
      </c>
      <c r="G151" s="5">
        <f t="shared" si="423"/>
        <v>1.9677550592165676</v>
      </c>
      <c r="H151" s="4">
        <f t="shared" si="424"/>
        <v>1.9672493063904415</v>
      </c>
      <c r="I151" s="4">
        <f t="shared" si="425"/>
        <v>1.9595298678188515</v>
      </c>
      <c r="J151" s="4">
        <f t="shared" si="426"/>
        <v>7.7194385715899649E-3</v>
      </c>
      <c r="K151" s="2" t="str">
        <f t="shared" si="436"/>
        <v>GSCI</v>
      </c>
      <c r="L151" s="11">
        <f t="shared" si="437"/>
        <v>9709.4243674223017</v>
      </c>
      <c r="M151" s="2">
        <f t="shared" si="427"/>
        <v>4640.8284690772107</v>
      </c>
      <c r="N151" s="2">
        <f t="shared" si="428"/>
        <v>2267.8768897157911</v>
      </c>
      <c r="O151" s="2">
        <f t="shared" si="429"/>
        <v>2372.9515793614191</v>
      </c>
      <c r="P151" s="2">
        <f t="shared" si="438"/>
        <v>5408.90070896628</v>
      </c>
      <c r="Q151" s="2">
        <f t="shared" si="439"/>
        <v>2748.7672734632702</v>
      </c>
      <c r="U151" s="5">
        <f t="shared" si="430"/>
        <v>1.7535000000000001</v>
      </c>
      <c r="V151" s="5">
        <f t="shared" si="431"/>
        <v>1.5009999999999999</v>
      </c>
      <c r="X151" s="6">
        <v>30529</v>
      </c>
      <c r="Y151" s="2" t="str">
        <f t="shared" si="440"/>
        <v>DBC</v>
      </c>
      <c r="Z151" s="11">
        <f t="shared" si="445"/>
        <v>9709.4243674223017</v>
      </c>
      <c r="AA151" s="16">
        <f t="shared" si="301"/>
        <v>4640.8284690772107</v>
      </c>
      <c r="AB151" s="16">
        <f t="shared" si="302"/>
        <v>2267.8768897157911</v>
      </c>
      <c r="AC151" s="16">
        <f t="shared" si="303"/>
        <v>2372.9515793614191</v>
      </c>
      <c r="AD151" s="2">
        <f t="shared" si="415"/>
        <v>5408.90070896628</v>
      </c>
      <c r="AE151" s="2">
        <f t="shared" si="416"/>
        <v>2748.7672734632702</v>
      </c>
      <c r="AF151" s="12" t="str">
        <f t="shared" si="219"/>
        <v/>
      </c>
      <c r="AG151" s="13" t="str">
        <f t="shared" ref="AG151:AG214" si="478">IF($B151=12,((Z151/Z139)-1)*100,"")</f>
        <v/>
      </c>
      <c r="AH151" s="13" t="str">
        <f t="shared" ref="AH151:AI151" si="479">IF($B151=12,((AD151/AD139)-1)*100,"")</f>
        <v/>
      </c>
      <c r="AI151" s="13" t="str">
        <f t="shared" si="479"/>
        <v/>
      </c>
      <c r="AK151" s="12"/>
      <c r="AS151" s="7">
        <f t="shared" ref="AS151:AS214" si="480">((Z151/Z139)-1)*100</f>
        <v>44.510700000565208</v>
      </c>
      <c r="AT151" s="7">
        <f t="shared" ref="AT151:AU151" si="481">((AD151/AD139)-1)*100</f>
        <v>14.179577945841014</v>
      </c>
      <c r="AU151" s="7">
        <f t="shared" si="481"/>
        <v>44.152098559335705</v>
      </c>
      <c r="AV151" s="7">
        <f t="shared" si="222"/>
        <v>0.35860144122950288</v>
      </c>
      <c r="AW151" s="7"/>
      <c r="AX151" s="7">
        <f t="shared" si="394"/>
        <v>108.90674778739546</v>
      </c>
      <c r="AY151" s="7">
        <f t="shared" ref="AY151:AZ151" si="482">((AD151/AD90)-1)*100</f>
        <v>63.24806384106212</v>
      </c>
      <c r="AZ151" s="7">
        <f t="shared" si="482"/>
        <v>113.47045192222734</v>
      </c>
      <c r="BA151" s="7">
        <f t="shared" si="396"/>
        <v>-4.5637041348318803</v>
      </c>
      <c r="BB151" s="7"/>
      <c r="BC151" s="7">
        <f t="shared" si="337"/>
        <v>293.87049686674487</v>
      </c>
      <c r="BD151" s="7">
        <f t="shared" ref="BD151:BE151" si="483">((AD151/AD39)-1)*100</f>
        <v>119.41634530791715</v>
      </c>
      <c r="BE151" s="7">
        <f t="shared" si="483"/>
        <v>188.85546132470523</v>
      </c>
      <c r="BF151" s="7">
        <f t="shared" si="338"/>
        <v>105.01503554203964</v>
      </c>
      <c r="BH151" s="1">
        <f t="shared" si="224"/>
        <v>107</v>
      </c>
      <c r="BI151" s="1">
        <f t="shared" si="225"/>
        <v>91</v>
      </c>
      <c r="BJ151" s="1">
        <f t="shared" si="226"/>
        <v>90</v>
      </c>
      <c r="BK151" s="1">
        <f t="shared" si="227"/>
        <v>84</v>
      </c>
      <c r="BL151" s="1">
        <f t="shared" si="228"/>
        <v>129</v>
      </c>
      <c r="BN151" s="1">
        <f t="shared" si="402"/>
        <v>80</v>
      </c>
      <c r="BO151" s="1">
        <f t="shared" si="403"/>
        <v>80</v>
      </c>
      <c r="BP151" s="1">
        <f t="shared" si="404"/>
        <v>77</v>
      </c>
      <c r="BQ151" s="1">
        <f t="shared" si="405"/>
        <v>69</v>
      </c>
      <c r="BR151" s="1">
        <f t="shared" si="406"/>
        <v>80</v>
      </c>
      <c r="BT151" s="1">
        <f t="shared" si="343"/>
        <v>29</v>
      </c>
      <c r="BU151" s="1">
        <f t="shared" si="344"/>
        <v>29</v>
      </c>
      <c r="BV151" s="1">
        <f t="shared" si="345"/>
        <v>29</v>
      </c>
      <c r="BW151" s="1">
        <f t="shared" si="346"/>
        <v>29</v>
      </c>
      <c r="BX151" s="1">
        <f t="shared" si="347"/>
        <v>29</v>
      </c>
    </row>
    <row r="152" spans="1:76">
      <c r="A152" s="1">
        <v>1983</v>
      </c>
      <c r="B152" s="1">
        <v>9</v>
      </c>
      <c r="C152" s="4">
        <v>-2.7170000000000001</v>
      </c>
      <c r="D152" s="4">
        <v>1.381</v>
      </c>
      <c r="E152" s="2">
        <f t="shared" si="421"/>
        <v>5261.9408767036657</v>
      </c>
      <c r="F152" s="2">
        <f t="shared" si="422"/>
        <v>2786.7277495097983</v>
      </c>
      <c r="G152" s="5">
        <f t="shared" si="423"/>
        <v>1.8882149064002653</v>
      </c>
      <c r="H152" s="4">
        <f t="shared" si="424"/>
        <v>1.8919784492569403</v>
      </c>
      <c r="I152" s="4">
        <f t="shared" si="425"/>
        <v>1.9407627727086973</v>
      </c>
      <c r="J152" s="4">
        <f t="shared" si="426"/>
        <v>-4.8784323451757095E-2</v>
      </c>
      <c r="K152" s="2" t="str">
        <f t="shared" si="436"/>
        <v>GSCI</v>
      </c>
      <c r="L152" s="11">
        <f t="shared" si="437"/>
        <v>9445.6193073594368</v>
      </c>
      <c r="M152" s="2">
        <f t="shared" si="427"/>
        <v>4611.9807152946132</v>
      </c>
      <c r="N152" s="2">
        <f t="shared" si="428"/>
        <v>2206.2586746222128</v>
      </c>
      <c r="O152" s="2">
        <f t="shared" si="429"/>
        <v>2405.7220406724005</v>
      </c>
      <c r="P152" s="2">
        <f t="shared" si="438"/>
        <v>5261.9408767036657</v>
      </c>
      <c r="Q152" s="2">
        <f t="shared" si="439"/>
        <v>2786.7277495097983</v>
      </c>
      <c r="U152" s="5">
        <f t="shared" si="430"/>
        <v>-2.7170000000000001</v>
      </c>
      <c r="V152" s="5">
        <f t="shared" si="431"/>
        <v>1.381</v>
      </c>
      <c r="X152" s="6">
        <v>30560</v>
      </c>
      <c r="Y152" s="2" t="str">
        <f t="shared" si="440"/>
        <v>DBC</v>
      </c>
      <c r="Z152" s="11">
        <f t="shared" si="445"/>
        <v>9445.6193073594368</v>
      </c>
      <c r="AA152" s="16">
        <f t="shared" si="301"/>
        <v>4611.9807152946132</v>
      </c>
      <c r="AB152" s="16">
        <f t="shared" si="302"/>
        <v>2206.2586746222128</v>
      </c>
      <c r="AC152" s="16">
        <f t="shared" si="303"/>
        <v>2405.7220406724005</v>
      </c>
      <c r="AD152" s="2">
        <f t="shared" si="415"/>
        <v>5261.9408767036657</v>
      </c>
      <c r="AE152" s="2">
        <f t="shared" si="416"/>
        <v>2786.7277495097983</v>
      </c>
      <c r="AF152" s="12" t="str">
        <f t="shared" ref="AF152:AF215" si="484">IF(B152=12,A152,"")</f>
        <v/>
      </c>
      <c r="AG152" s="13" t="str">
        <f t="shared" si="478"/>
        <v/>
      </c>
      <c r="AH152" s="13" t="str">
        <f t="shared" ref="AH152:AI152" si="485">IF($B152=12,((AD152/AD140)-1)*100,"")</f>
        <v/>
      </c>
      <c r="AI152" s="13" t="str">
        <f t="shared" si="485"/>
        <v/>
      </c>
      <c r="AK152" s="12"/>
      <c r="AS152" s="7">
        <f t="shared" si="480"/>
        <v>38.852849251385059</v>
      </c>
      <c r="AT152" s="7">
        <f t="shared" ref="AT152:AU152" si="486">((AD152/AD140)-1)*100</f>
        <v>14.422459414021427</v>
      </c>
      <c r="AU152" s="7">
        <f t="shared" si="486"/>
        <v>44.342883285865419</v>
      </c>
      <c r="AV152" s="7">
        <f t="shared" ref="AV152:AV215" si="487">AS152-AU152</f>
        <v>-5.4900340344803595</v>
      </c>
      <c r="AW152" s="7"/>
      <c r="AX152" s="7">
        <f t="shared" si="394"/>
        <v>97.292254586944864</v>
      </c>
      <c r="AY152" s="7">
        <f t="shared" ref="AY152:AZ152" si="488">((AD152/AD91)-1)*100</f>
        <v>54.594051469987434</v>
      </c>
      <c r="AZ152" s="7">
        <f t="shared" si="488"/>
        <v>110.0946304856551</v>
      </c>
      <c r="BA152" s="7">
        <f t="shared" si="396"/>
        <v>-12.802375898710238</v>
      </c>
      <c r="BB152" s="7"/>
      <c r="BC152" s="7">
        <f t="shared" si="337"/>
        <v>310.97079905193999</v>
      </c>
      <c r="BD152" s="7">
        <f t="shared" ref="BD152:BE152" si="489">((AD152/AD40)-1)*100</f>
        <v>128.94253688353535</v>
      </c>
      <c r="BE152" s="7">
        <f t="shared" si="489"/>
        <v>201.97289385390923</v>
      </c>
      <c r="BF152" s="7">
        <f t="shared" si="338"/>
        <v>108.99790519803076</v>
      </c>
      <c r="BH152" s="1">
        <f t="shared" ref="BH152:BH215" si="490">IF(AS152&gt;0,BH151+1,BH151)</f>
        <v>108</v>
      </c>
      <c r="BI152" s="1">
        <f t="shared" ref="BI152:BI215" si="491">IF(AT152&gt;0,BI151+1,BI151)</f>
        <v>92</v>
      </c>
      <c r="BJ152" s="1">
        <f t="shared" ref="BJ152:BJ215" si="492">IF(AU152&gt;0,BJ151+1,BJ151)</f>
        <v>91</v>
      </c>
      <c r="BK152" s="1">
        <f t="shared" ref="BK152:BK215" si="493">IF(AS152&gt;=AU152,BK151+1,BK151)</f>
        <v>84</v>
      </c>
      <c r="BL152" s="1">
        <f t="shared" ref="BL152:BL215" si="494">BL151+1</f>
        <v>130</v>
      </c>
      <c r="BN152" s="1">
        <f t="shared" si="402"/>
        <v>81</v>
      </c>
      <c r="BO152" s="1">
        <f t="shared" si="403"/>
        <v>81</v>
      </c>
      <c r="BP152" s="1">
        <f t="shared" si="404"/>
        <v>78</v>
      </c>
      <c r="BQ152" s="1">
        <f t="shared" si="405"/>
        <v>69</v>
      </c>
      <c r="BR152" s="1">
        <f t="shared" si="406"/>
        <v>81</v>
      </c>
      <c r="BT152" s="1">
        <f t="shared" si="343"/>
        <v>30</v>
      </c>
      <c r="BU152" s="1">
        <f t="shared" si="344"/>
        <v>30</v>
      </c>
      <c r="BV152" s="1">
        <f t="shared" si="345"/>
        <v>30</v>
      </c>
      <c r="BW152" s="1">
        <f t="shared" si="346"/>
        <v>30</v>
      </c>
      <c r="BX152" s="1">
        <f t="shared" si="347"/>
        <v>30</v>
      </c>
    </row>
    <row r="153" spans="1:76">
      <c r="A153" s="1">
        <v>1983</v>
      </c>
      <c r="B153" s="1">
        <v>10</v>
      </c>
      <c r="C153" s="4">
        <v>-1.2204999999999999</v>
      </c>
      <c r="D153" s="4">
        <v>-1.1559999999999999</v>
      </c>
      <c r="E153" s="2">
        <f t="shared" si="421"/>
        <v>5197.7188883034978</v>
      </c>
      <c r="F153" s="2">
        <f t="shared" si="422"/>
        <v>2754.5131767254652</v>
      </c>
      <c r="G153" s="5">
        <f t="shared" si="423"/>
        <v>1.8869827642220571</v>
      </c>
      <c r="H153" s="4">
        <f t="shared" si="424"/>
        <v>1.8872206539856229</v>
      </c>
      <c r="I153" s="4">
        <f t="shared" si="425"/>
        <v>1.9266101388964236</v>
      </c>
      <c r="J153" s="4">
        <f t="shared" si="426"/>
        <v>-3.9389484910800743E-2</v>
      </c>
      <c r="K153" s="2" t="str">
        <f t="shared" si="436"/>
        <v xml:space="preserve">      SPX</v>
      </c>
      <c r="L153" s="11">
        <f t="shared" si="437"/>
        <v>9336.4279481663616</v>
      </c>
      <c r="M153" s="2">
        <f t="shared" si="427"/>
        <v>4557.2431813806761</v>
      </c>
      <c r="N153" s="2">
        <f t="shared" si="428"/>
        <v>2179.3312874984485</v>
      </c>
      <c r="O153" s="2">
        <f t="shared" si="429"/>
        <v>2377.9118938822276</v>
      </c>
      <c r="P153" s="2">
        <f t="shared" si="438"/>
        <v>5197.7188883034978</v>
      </c>
      <c r="Q153" s="2">
        <f t="shared" si="439"/>
        <v>2754.5131767254652</v>
      </c>
      <c r="U153" s="5">
        <f t="shared" si="430"/>
        <v>-1.2204999999999999</v>
      </c>
      <c r="V153" s="5">
        <f t="shared" si="431"/>
        <v>-1.1559999999999999</v>
      </c>
      <c r="X153" s="6">
        <v>30590</v>
      </c>
      <c r="Y153" s="2" t="str">
        <f t="shared" si="440"/>
        <v xml:space="preserve">      SPY</v>
      </c>
      <c r="Z153" s="11">
        <f t="shared" si="445"/>
        <v>9336.4279481663616</v>
      </c>
      <c r="AA153" s="16">
        <f t="shared" si="301"/>
        <v>4557.2431813806761</v>
      </c>
      <c r="AB153" s="16">
        <f t="shared" si="302"/>
        <v>2179.3312874984485</v>
      </c>
      <c r="AC153" s="16">
        <f t="shared" si="303"/>
        <v>2377.9118938822276</v>
      </c>
      <c r="AD153" s="2">
        <f t="shared" si="415"/>
        <v>5197.7188883034978</v>
      </c>
      <c r="AE153" s="2">
        <f t="shared" si="416"/>
        <v>2754.5131767254652</v>
      </c>
      <c r="AF153" s="12" t="str">
        <f t="shared" si="484"/>
        <v/>
      </c>
      <c r="AG153" s="13" t="str">
        <f t="shared" si="478"/>
        <v/>
      </c>
      <c r="AH153" s="13" t="str">
        <f t="shared" ref="AH153:AI153" si="495">IF($B153=12,((AD153/AD141)-1)*100,"")</f>
        <v/>
      </c>
      <c r="AI153" s="13" t="str">
        <f t="shared" si="495"/>
        <v/>
      </c>
      <c r="AK153" s="12"/>
      <c r="AS153" s="7">
        <f t="shared" si="480"/>
        <v>23.081078211854589</v>
      </c>
      <c r="AT153" s="7">
        <f t="shared" ref="AT153:AU153" si="496">((AD153/AD141)-1)*100</f>
        <v>13.685879829282289</v>
      </c>
      <c r="AU153" s="7">
        <f t="shared" si="496"/>
        <v>27.947520002762815</v>
      </c>
      <c r="AV153" s="7">
        <f t="shared" si="487"/>
        <v>-4.866441790908226</v>
      </c>
      <c r="AW153" s="7"/>
      <c r="AX153" s="7">
        <f t="shared" si="394"/>
        <v>95.635633795728168</v>
      </c>
      <c r="AY153" s="7">
        <f t="shared" ref="AY153:AZ153" si="497">((AD153/AD92)-1)*100</f>
        <v>44.575303950492895</v>
      </c>
      <c r="AZ153" s="7">
        <f t="shared" si="497"/>
        <v>108.33051088697042</v>
      </c>
      <c r="BA153" s="7">
        <f t="shared" si="396"/>
        <v>-12.694877091242248</v>
      </c>
      <c r="BB153" s="7"/>
      <c r="BC153" s="7">
        <f t="shared" si="337"/>
        <v>261.35262760795752</v>
      </c>
      <c r="BD153" s="7">
        <f t="shared" ref="BD153:BE153" si="498">((AD153/AD41)-1)*100</f>
        <v>101.17001794298149</v>
      </c>
      <c r="BE153" s="7">
        <f t="shared" si="498"/>
        <v>201.87150040753386</v>
      </c>
      <c r="BF153" s="7">
        <f t="shared" si="338"/>
        <v>59.481127200423657</v>
      </c>
      <c r="BH153" s="1">
        <f t="shared" si="490"/>
        <v>109</v>
      </c>
      <c r="BI153" s="1">
        <f t="shared" si="491"/>
        <v>93</v>
      </c>
      <c r="BJ153" s="1">
        <f t="shared" si="492"/>
        <v>92</v>
      </c>
      <c r="BK153" s="1">
        <f t="shared" si="493"/>
        <v>84</v>
      </c>
      <c r="BL153" s="1">
        <f t="shared" si="494"/>
        <v>131</v>
      </c>
      <c r="BN153" s="1">
        <f t="shared" si="402"/>
        <v>82</v>
      </c>
      <c r="BO153" s="1">
        <f t="shared" si="403"/>
        <v>82</v>
      </c>
      <c r="BP153" s="1">
        <f t="shared" si="404"/>
        <v>79</v>
      </c>
      <c r="BQ153" s="1">
        <f t="shared" si="405"/>
        <v>69</v>
      </c>
      <c r="BR153" s="1">
        <f t="shared" si="406"/>
        <v>82</v>
      </c>
      <c r="BT153" s="1">
        <f t="shared" si="343"/>
        <v>31</v>
      </c>
      <c r="BU153" s="1">
        <f t="shared" si="344"/>
        <v>31</v>
      </c>
      <c r="BV153" s="1">
        <f t="shared" si="345"/>
        <v>31</v>
      </c>
      <c r="BW153" s="1">
        <f t="shared" si="346"/>
        <v>31</v>
      </c>
      <c r="BX153" s="1">
        <f t="shared" si="347"/>
        <v>31</v>
      </c>
    </row>
    <row r="154" spans="1:76">
      <c r="A154" s="1">
        <v>1983</v>
      </c>
      <c r="B154" s="1">
        <v>11</v>
      </c>
      <c r="C154" s="4">
        <v>8.6999999999999994E-2</v>
      </c>
      <c r="D154" s="4">
        <v>2.109</v>
      </c>
      <c r="E154" s="2">
        <f t="shared" si="421"/>
        <v>5202.2409037363213</v>
      </c>
      <c r="F154" s="2">
        <f t="shared" si="422"/>
        <v>2812.6058596226053</v>
      </c>
      <c r="G154" s="5">
        <f t="shared" si="423"/>
        <v>1.8496160370064636</v>
      </c>
      <c r="H154" s="4">
        <f t="shared" si="424"/>
        <v>1.8514067330530903</v>
      </c>
      <c r="I154" s="4">
        <f t="shared" si="425"/>
        <v>1.906348533135908</v>
      </c>
      <c r="J154" s="4">
        <f t="shared" si="426"/>
        <v>-5.4941800082817682E-2</v>
      </c>
      <c r="K154" s="2" t="str">
        <f t="shared" si="436"/>
        <v xml:space="preserve">      SPX</v>
      </c>
      <c r="L154" s="11">
        <f t="shared" si="437"/>
        <v>9533.3332135931905</v>
      </c>
      <c r="M154" s="2">
        <f t="shared" si="427"/>
        <v>4609.2893614427758</v>
      </c>
      <c r="N154" s="2">
        <f t="shared" si="428"/>
        <v>2181.2273057185721</v>
      </c>
      <c r="O154" s="2">
        <f t="shared" si="429"/>
        <v>2428.0620557242037</v>
      </c>
      <c r="P154" s="2">
        <f t="shared" si="438"/>
        <v>5202.2409037363213</v>
      </c>
      <c r="Q154" s="2">
        <f t="shared" si="439"/>
        <v>2812.6058596226053</v>
      </c>
      <c r="U154" s="5">
        <f t="shared" si="430"/>
        <v>8.6999999999999994E-2</v>
      </c>
      <c r="V154" s="5">
        <f t="shared" si="431"/>
        <v>2.109</v>
      </c>
      <c r="X154" s="6">
        <v>30621</v>
      </c>
      <c r="Y154" s="2" t="str">
        <f t="shared" si="440"/>
        <v xml:space="preserve">      SPY</v>
      </c>
      <c r="Z154" s="11">
        <f t="shared" si="445"/>
        <v>9533.3332135931905</v>
      </c>
      <c r="AA154" s="16">
        <f t="shared" si="301"/>
        <v>4609.2893614427758</v>
      </c>
      <c r="AB154" s="16">
        <f t="shared" si="302"/>
        <v>2181.2273057185721</v>
      </c>
      <c r="AC154" s="16">
        <f t="shared" si="303"/>
        <v>2428.0620557242037</v>
      </c>
      <c r="AD154" s="2">
        <f t="shared" si="415"/>
        <v>5202.2409037363213</v>
      </c>
      <c r="AE154" s="2">
        <f t="shared" si="416"/>
        <v>2812.6058596226053</v>
      </c>
      <c r="AF154" s="12" t="str">
        <f t="shared" si="484"/>
        <v/>
      </c>
      <c r="AG154" s="13" t="str">
        <f t="shared" si="478"/>
        <v/>
      </c>
      <c r="AH154" s="13" t="str">
        <f t="shared" ref="AH154:AI154" si="499">IF($B154=12,((AD154/AD142)-1)*100,"")</f>
        <v/>
      </c>
      <c r="AI154" s="13" t="str">
        <f t="shared" si="499"/>
        <v/>
      </c>
      <c r="AK154" s="12"/>
      <c r="AS154" s="7">
        <f t="shared" si="480"/>
        <v>20.797833650210617</v>
      </c>
      <c r="AT154" s="7">
        <f t="shared" ref="AT154:AU154" si="500">((AD154/AD142)-1)*100</f>
        <v>9.417707022068921</v>
      </c>
      <c r="AU154" s="7">
        <f t="shared" si="500"/>
        <v>25.573999365258302</v>
      </c>
      <c r="AV154" s="7">
        <f t="shared" si="487"/>
        <v>-4.7761657150476857</v>
      </c>
      <c r="AW154" s="7"/>
      <c r="AX154" s="7">
        <f t="shared" si="394"/>
        <v>97.775919084868008</v>
      </c>
      <c r="AY154" s="7">
        <f t="shared" ref="AY154:AZ154" si="501">((AD154/AD93)-1)*100</f>
        <v>43.262726688972506</v>
      </c>
      <c r="AZ154" s="7">
        <f t="shared" si="501"/>
        <v>133.04324159636357</v>
      </c>
      <c r="BA154" s="7">
        <f t="shared" si="396"/>
        <v>-35.267322511495564</v>
      </c>
      <c r="BB154" s="7"/>
      <c r="BC154" s="7">
        <f t="shared" si="337"/>
        <v>197.96421308326987</v>
      </c>
      <c r="BD154" s="7">
        <f t="shared" ref="BD154:BE154" si="502">((AD154/AD42)-1)*100</f>
        <v>62.595975869299679</v>
      </c>
      <c r="BE154" s="7">
        <f t="shared" si="502"/>
        <v>232.9372534344142</v>
      </c>
      <c r="BF154" s="7">
        <f t="shared" si="338"/>
        <v>-34.973040351144334</v>
      </c>
      <c r="BH154" s="1">
        <f t="shared" si="490"/>
        <v>110</v>
      </c>
      <c r="BI154" s="1">
        <f t="shared" si="491"/>
        <v>94</v>
      </c>
      <c r="BJ154" s="1">
        <f t="shared" si="492"/>
        <v>93</v>
      </c>
      <c r="BK154" s="1">
        <f t="shared" si="493"/>
        <v>84</v>
      </c>
      <c r="BL154" s="1">
        <f t="shared" si="494"/>
        <v>132</v>
      </c>
      <c r="BN154" s="1">
        <f t="shared" si="402"/>
        <v>83</v>
      </c>
      <c r="BO154" s="1">
        <f t="shared" si="403"/>
        <v>83</v>
      </c>
      <c r="BP154" s="1">
        <f t="shared" si="404"/>
        <v>80</v>
      </c>
      <c r="BQ154" s="1">
        <f t="shared" si="405"/>
        <v>69</v>
      </c>
      <c r="BR154" s="1">
        <f t="shared" si="406"/>
        <v>83</v>
      </c>
      <c r="BT154" s="1">
        <f t="shared" si="343"/>
        <v>32</v>
      </c>
      <c r="BU154" s="1">
        <f t="shared" si="344"/>
        <v>32</v>
      </c>
      <c r="BV154" s="1">
        <f t="shared" si="345"/>
        <v>32</v>
      </c>
      <c r="BW154" s="1">
        <f t="shared" si="346"/>
        <v>31</v>
      </c>
      <c r="BX154" s="1">
        <f t="shared" si="347"/>
        <v>32</v>
      </c>
    </row>
    <row r="155" spans="1:76">
      <c r="A155" s="1">
        <v>1983</v>
      </c>
      <c r="B155" s="1">
        <v>12</v>
      </c>
      <c r="C155" s="4">
        <v>5.0415000000000001</v>
      </c>
      <c r="D155" s="4">
        <v>-0.52300000000000002</v>
      </c>
      <c r="E155" s="2">
        <f t="shared" si="421"/>
        <v>5464.5118788981881</v>
      </c>
      <c r="F155" s="2">
        <f t="shared" si="422"/>
        <v>2797.8959309767793</v>
      </c>
      <c r="G155" s="5">
        <f t="shared" si="423"/>
        <v>1.9530790328539707</v>
      </c>
      <c r="H155" s="4">
        <f t="shared" si="424"/>
        <v>1.9482374947682144</v>
      </c>
      <c r="I155" s="4">
        <f t="shared" si="425"/>
        <v>1.9186460330617141</v>
      </c>
      <c r="J155" s="4">
        <f t="shared" si="426"/>
        <v>2.9591461706500288E-2</v>
      </c>
      <c r="K155" s="2" t="str">
        <f t="shared" si="436"/>
        <v xml:space="preserve">      SPX</v>
      </c>
      <c r="L155" s="11">
        <f t="shared" si="437"/>
        <v>9483.4738808860984</v>
      </c>
      <c r="M155" s="2">
        <f t="shared" si="427"/>
        <v>4706.557171509141</v>
      </c>
      <c r="N155" s="2">
        <f t="shared" si="428"/>
        <v>2291.1938803363741</v>
      </c>
      <c r="O155" s="2">
        <f t="shared" si="429"/>
        <v>2415.3632911727664</v>
      </c>
      <c r="P155" s="2">
        <f t="shared" si="438"/>
        <v>5464.5118788981881</v>
      </c>
      <c r="Q155" s="2">
        <f t="shared" si="439"/>
        <v>2797.8959309767793</v>
      </c>
      <c r="U155" s="5">
        <f t="shared" si="430"/>
        <v>5.0415000000000001</v>
      </c>
      <c r="V155" s="5">
        <f t="shared" si="431"/>
        <v>-0.52300000000000002</v>
      </c>
      <c r="X155" s="6">
        <v>30651</v>
      </c>
      <c r="Y155" s="2" t="str">
        <f t="shared" si="440"/>
        <v xml:space="preserve">      SPY</v>
      </c>
      <c r="Z155" s="11">
        <f t="shared" si="445"/>
        <v>9483.4738808860984</v>
      </c>
      <c r="AA155" s="16">
        <f t="shared" si="301"/>
        <v>4706.557171509141</v>
      </c>
      <c r="AB155" s="16">
        <f t="shared" si="302"/>
        <v>2291.1938803363741</v>
      </c>
      <c r="AC155" s="16">
        <f t="shared" si="303"/>
        <v>2415.3632911727664</v>
      </c>
      <c r="AD155" s="2">
        <f t="shared" si="415"/>
        <v>5464.5118788981881</v>
      </c>
      <c r="AE155" s="2">
        <f t="shared" si="416"/>
        <v>2797.8959309767793</v>
      </c>
      <c r="AF155" s="12">
        <f t="shared" si="484"/>
        <v>1983</v>
      </c>
      <c r="AG155" s="13">
        <f t="shared" si="478"/>
        <v>17.894238994790413</v>
      </c>
      <c r="AH155" s="13">
        <f t="shared" ref="AH155:AI155" si="503">IF($B155=12,((AD155/AD143)-1)*100,"")</f>
        <v>16.255241541708052</v>
      </c>
      <c r="AI155" s="13">
        <f t="shared" si="503"/>
        <v>22.555600918871388</v>
      </c>
      <c r="AK155" s="12"/>
      <c r="AS155" s="7">
        <f t="shared" si="480"/>
        <v>17.894238994790413</v>
      </c>
      <c r="AT155" s="7">
        <f t="shared" ref="AT155:AU155" si="504">((AD155/AD143)-1)*100</f>
        <v>16.255241541708052</v>
      </c>
      <c r="AU155" s="7">
        <f t="shared" si="504"/>
        <v>22.555600918871388</v>
      </c>
      <c r="AV155" s="7">
        <f t="shared" si="487"/>
        <v>-4.6613619240809747</v>
      </c>
      <c r="AW155" s="7"/>
      <c r="AX155" s="7">
        <f t="shared" si="394"/>
        <v>91.777019328692305</v>
      </c>
      <c r="AY155" s="7">
        <f t="shared" ref="AY155:AZ155" si="505">((AD155/AD94)-1)*100</f>
        <v>46.688004677900267</v>
      </c>
      <c r="AZ155" s="7">
        <f t="shared" si="505"/>
        <v>126.95177092113776</v>
      </c>
      <c r="BA155" s="7">
        <f t="shared" si="396"/>
        <v>-35.17475159244546</v>
      </c>
      <c r="BB155" s="7"/>
      <c r="BC155" s="7">
        <f t="shared" si="337"/>
        <v>211.69414643745509</v>
      </c>
      <c r="BD155" s="7">
        <f t="shared" ref="BD155:BE155" si="506">((AD155/AD43)-1)*100</f>
        <v>79.602578884454005</v>
      </c>
      <c r="BE155" s="7">
        <f t="shared" si="506"/>
        <v>262.50560029656668</v>
      </c>
      <c r="BF155" s="7">
        <f t="shared" si="338"/>
        <v>-50.811453859111595</v>
      </c>
      <c r="BH155" s="1">
        <f t="shared" si="490"/>
        <v>111</v>
      </c>
      <c r="BI155" s="1">
        <f t="shared" si="491"/>
        <v>95</v>
      </c>
      <c r="BJ155" s="1">
        <f t="shared" si="492"/>
        <v>94</v>
      </c>
      <c r="BK155" s="1">
        <f t="shared" si="493"/>
        <v>84</v>
      </c>
      <c r="BL155" s="1">
        <f t="shared" si="494"/>
        <v>133</v>
      </c>
      <c r="BN155" s="1">
        <f t="shared" si="402"/>
        <v>84</v>
      </c>
      <c r="BO155" s="1">
        <f t="shared" si="403"/>
        <v>84</v>
      </c>
      <c r="BP155" s="1">
        <f t="shared" si="404"/>
        <v>81</v>
      </c>
      <c r="BQ155" s="1">
        <f t="shared" si="405"/>
        <v>69</v>
      </c>
      <c r="BR155" s="1">
        <f t="shared" si="406"/>
        <v>84</v>
      </c>
      <c r="BT155" s="1">
        <f t="shared" si="343"/>
        <v>33</v>
      </c>
      <c r="BU155" s="1">
        <f t="shared" si="344"/>
        <v>33</v>
      </c>
      <c r="BV155" s="1">
        <f t="shared" si="345"/>
        <v>33</v>
      </c>
      <c r="BW155" s="1">
        <f t="shared" si="346"/>
        <v>31</v>
      </c>
      <c r="BX155" s="1">
        <f t="shared" si="347"/>
        <v>33</v>
      </c>
    </row>
    <row r="156" spans="1:76">
      <c r="A156" s="1">
        <v>1984</v>
      </c>
      <c r="B156" s="1">
        <v>1</v>
      </c>
      <c r="C156" s="4">
        <v>1.0491999999999999</v>
      </c>
      <c r="D156" s="4">
        <v>-0.55800000000000005</v>
      </c>
      <c r="E156" s="2">
        <f t="shared" si="421"/>
        <v>5521.845537531588</v>
      </c>
      <c r="F156" s="2">
        <f t="shared" si="422"/>
        <v>2782.2836716819288</v>
      </c>
      <c r="G156" s="5">
        <f t="shared" si="423"/>
        <v>1.9846450574874546</v>
      </c>
      <c r="H156" s="4">
        <f t="shared" si="424"/>
        <v>1.9829113640246336</v>
      </c>
      <c r="I156" s="4">
        <f t="shared" si="425"/>
        <v>1.9360141973842775</v>
      </c>
      <c r="J156" s="4">
        <f t="shared" si="426"/>
        <v>4.6897166640356147E-2</v>
      </c>
      <c r="K156" s="2" t="str">
        <f t="shared" si="436"/>
        <v>GSCI</v>
      </c>
      <c r="L156" s="11">
        <f t="shared" si="437"/>
        <v>9582.9744888443547</v>
      </c>
      <c r="M156" s="2">
        <f t="shared" si="427"/>
        <v>4718.1164759223666</v>
      </c>
      <c r="N156" s="2">
        <f t="shared" si="428"/>
        <v>2377.9691846763071</v>
      </c>
      <c r="O156" s="2">
        <f t="shared" si="429"/>
        <v>2340.1472912460599</v>
      </c>
      <c r="P156" s="2">
        <f t="shared" si="438"/>
        <v>5521.845537531588</v>
      </c>
      <c r="Q156" s="2">
        <f t="shared" si="439"/>
        <v>2782.2836716819288</v>
      </c>
      <c r="U156" s="5">
        <f t="shared" si="430"/>
        <v>1.0491999999999999</v>
      </c>
      <c r="V156" s="5">
        <f t="shared" si="431"/>
        <v>-0.55800000000000005</v>
      </c>
      <c r="X156" s="6">
        <v>30682</v>
      </c>
      <c r="Y156" s="2" t="str">
        <f t="shared" si="440"/>
        <v>DBC</v>
      </c>
      <c r="Z156" s="11">
        <f t="shared" si="445"/>
        <v>9582.9744888443547</v>
      </c>
      <c r="AA156" s="16">
        <f t="shared" si="301"/>
        <v>4718.1164759223666</v>
      </c>
      <c r="AB156" s="16">
        <f t="shared" si="302"/>
        <v>2377.9691846763071</v>
      </c>
      <c r="AC156" s="16">
        <f t="shared" si="303"/>
        <v>2340.1472912460599</v>
      </c>
      <c r="AD156" s="2">
        <f t="shared" si="415"/>
        <v>5521.845537531588</v>
      </c>
      <c r="AE156" s="2">
        <f t="shared" si="416"/>
        <v>2782.2836716819288</v>
      </c>
      <c r="AF156" s="12" t="str">
        <f t="shared" si="484"/>
        <v/>
      </c>
      <c r="AG156" s="13" t="str">
        <f t="shared" si="478"/>
        <v/>
      </c>
      <c r="AH156" s="13" t="str">
        <f t="shared" ref="AH156:AI156" si="507">IF($B156=12,((AD156/AD144)-1)*100,"")</f>
        <v/>
      </c>
      <c r="AI156" s="13" t="str">
        <f t="shared" si="507"/>
        <v/>
      </c>
      <c r="AK156" s="12"/>
      <c r="AS156" s="7">
        <f t="shared" si="480"/>
        <v>14.859558374380534</v>
      </c>
      <c r="AT156" s="7">
        <f t="shared" ref="AT156:AU156" si="508">((AD156/AD144)-1)*100</f>
        <v>16.661047408196652</v>
      </c>
      <c r="AU156" s="7">
        <f t="shared" si="508"/>
        <v>17.501846976681289</v>
      </c>
      <c r="AV156" s="7">
        <f t="shared" si="487"/>
        <v>-2.6422886023007557</v>
      </c>
      <c r="AW156" s="7"/>
      <c r="AX156" s="7">
        <f t="shared" si="394"/>
        <v>96.081731419242715</v>
      </c>
      <c r="AY156" s="7">
        <f t="shared" ref="AY156:AZ156" si="509">((AD156/AD95)-1)*100</f>
        <v>49.980628734140353</v>
      </c>
      <c r="AZ156" s="7">
        <f t="shared" si="509"/>
        <v>121.33829590776917</v>
      </c>
      <c r="BA156" s="7">
        <f t="shared" si="396"/>
        <v>-25.25656448852645</v>
      </c>
      <c r="BB156" s="7"/>
      <c r="BC156" s="7">
        <f t="shared" si="337"/>
        <v>180.97039524230127</v>
      </c>
      <c r="BD156" s="7">
        <f t="shared" ref="BD156:BE156" si="510">((AD156/AD44)-1)*100</f>
        <v>61.899118582990795</v>
      </c>
      <c r="BE156" s="7">
        <f t="shared" si="510"/>
        <v>307.34270968348005</v>
      </c>
      <c r="BF156" s="7">
        <f t="shared" si="338"/>
        <v>-126.37231444117879</v>
      </c>
      <c r="BH156" s="1">
        <f t="shared" si="490"/>
        <v>112</v>
      </c>
      <c r="BI156" s="1">
        <f t="shared" si="491"/>
        <v>96</v>
      </c>
      <c r="BJ156" s="1">
        <f t="shared" si="492"/>
        <v>95</v>
      </c>
      <c r="BK156" s="1">
        <f t="shared" si="493"/>
        <v>84</v>
      </c>
      <c r="BL156" s="1">
        <f t="shared" si="494"/>
        <v>134</v>
      </c>
      <c r="BN156" s="1">
        <f t="shared" si="402"/>
        <v>85</v>
      </c>
      <c r="BO156" s="1">
        <f t="shared" si="403"/>
        <v>85</v>
      </c>
      <c r="BP156" s="1">
        <f t="shared" si="404"/>
        <v>82</v>
      </c>
      <c r="BQ156" s="1">
        <f t="shared" si="405"/>
        <v>69</v>
      </c>
      <c r="BR156" s="1">
        <f t="shared" si="406"/>
        <v>85</v>
      </c>
      <c r="BT156" s="1">
        <f t="shared" si="343"/>
        <v>34</v>
      </c>
      <c r="BU156" s="1">
        <f t="shared" si="344"/>
        <v>34</v>
      </c>
      <c r="BV156" s="1">
        <f t="shared" si="345"/>
        <v>34</v>
      </c>
      <c r="BW156" s="1">
        <f t="shared" si="346"/>
        <v>31</v>
      </c>
      <c r="BX156" s="1">
        <f t="shared" si="347"/>
        <v>34</v>
      </c>
    </row>
    <row r="157" spans="1:76">
      <c r="A157" s="1">
        <v>1984</v>
      </c>
      <c r="B157" s="1">
        <v>2</v>
      </c>
      <c r="C157" s="4">
        <v>0.47820000000000001</v>
      </c>
      <c r="D157" s="4">
        <v>-3.5190000000000001</v>
      </c>
      <c r="E157" s="2">
        <f t="shared" si="421"/>
        <v>5548.2510028920642</v>
      </c>
      <c r="F157" s="2">
        <f t="shared" si="422"/>
        <v>2684.3751092754414</v>
      </c>
      <c r="G157" s="5">
        <f t="shared" si="423"/>
        <v>2.0668687411535536</v>
      </c>
      <c r="H157" s="4">
        <f t="shared" si="424"/>
        <v>2.0628707708140812</v>
      </c>
      <c r="I157" s="4">
        <f t="shared" si="425"/>
        <v>1.9704496036393504</v>
      </c>
      <c r="J157" s="4">
        <f t="shared" si="426"/>
        <v>9.2421167174730812E-2</v>
      </c>
      <c r="K157" s="2" t="str">
        <f t="shared" si="436"/>
        <v>GSCI</v>
      </c>
      <c r="L157" s="11">
        <f t="shared" si="437"/>
        <v>9628.8002728500087</v>
      </c>
      <c r="M157" s="2">
        <f t="shared" si="427"/>
        <v>4647.1381413845402</v>
      </c>
      <c r="N157" s="2">
        <f t="shared" si="428"/>
        <v>2389.3406333174294</v>
      </c>
      <c r="O157" s="2">
        <f t="shared" si="429"/>
        <v>2257.7975080671108</v>
      </c>
      <c r="P157" s="2">
        <f t="shared" si="438"/>
        <v>5548.2510028920642</v>
      </c>
      <c r="Q157" s="2">
        <f t="shared" si="439"/>
        <v>2684.3751092754414</v>
      </c>
      <c r="U157" s="5">
        <f t="shared" si="430"/>
        <v>0.47820000000000001</v>
      </c>
      <c r="V157" s="5">
        <f t="shared" si="431"/>
        <v>-3.5190000000000001</v>
      </c>
      <c r="X157" s="6">
        <v>30713</v>
      </c>
      <c r="Y157" s="2" t="str">
        <f t="shared" si="440"/>
        <v>DBC</v>
      </c>
      <c r="Z157" s="11">
        <f t="shared" si="445"/>
        <v>9628.8002728500087</v>
      </c>
      <c r="AA157" s="16">
        <f t="shared" si="301"/>
        <v>4647.1381413845402</v>
      </c>
      <c r="AB157" s="16">
        <f t="shared" si="302"/>
        <v>2389.3406333174294</v>
      </c>
      <c r="AC157" s="16">
        <f t="shared" si="303"/>
        <v>2257.7975080671108</v>
      </c>
      <c r="AD157" s="2">
        <f t="shared" si="415"/>
        <v>5548.2510028920642</v>
      </c>
      <c r="AE157" s="2">
        <f t="shared" si="416"/>
        <v>2684.3751092754414</v>
      </c>
      <c r="AF157" s="12" t="str">
        <f t="shared" si="484"/>
        <v/>
      </c>
      <c r="AG157" s="13" t="str">
        <f t="shared" si="478"/>
        <v/>
      </c>
      <c r="AH157" s="13" t="str">
        <f t="shared" ref="AH157:AI157" si="511">IF($B157=12,((AD157/AD145)-1)*100,"")</f>
        <v/>
      </c>
      <c r="AI157" s="13" t="str">
        <f t="shared" si="511"/>
        <v/>
      </c>
      <c r="AK157" s="12"/>
      <c r="AS157" s="7">
        <f t="shared" si="480"/>
        <v>12.822915557938842</v>
      </c>
      <c r="AT157" s="7">
        <f t="shared" ref="AT157:AU157" si="512">((AD157/AD145)-1)*100</f>
        <v>18.574343861584431</v>
      </c>
      <c r="AU157" s="7">
        <f t="shared" si="512"/>
        <v>10.826806574875715</v>
      </c>
      <c r="AV157" s="7">
        <f t="shared" si="487"/>
        <v>1.9961089830631273</v>
      </c>
      <c r="AW157" s="7"/>
      <c r="AX157" s="7">
        <f t="shared" si="394"/>
        <v>83.763949303761336</v>
      </c>
      <c r="AY157" s="7">
        <f t="shared" ref="AY157:AZ157" si="513">((AD157/AD96)-1)*100</f>
        <v>40.558900901984195</v>
      </c>
      <c r="AZ157" s="7">
        <f t="shared" si="513"/>
        <v>104.4865570656262</v>
      </c>
      <c r="BA157" s="7">
        <f t="shared" si="396"/>
        <v>-20.722607761864865</v>
      </c>
      <c r="BB157" s="7"/>
      <c r="BC157" s="7">
        <f t="shared" si="337"/>
        <v>159.00271528576954</v>
      </c>
      <c r="BD157" s="7">
        <f t="shared" ref="BD157:BE157" si="514">((AD157/AD45)-1)*100</f>
        <v>49.241030462323664</v>
      </c>
      <c r="BE157" s="7">
        <f t="shared" si="514"/>
        <v>236.45581669257948</v>
      </c>
      <c r="BF157" s="7">
        <f t="shared" si="338"/>
        <v>-77.453101406809935</v>
      </c>
      <c r="BH157" s="1">
        <f t="shared" si="490"/>
        <v>113</v>
      </c>
      <c r="BI157" s="1">
        <f t="shared" si="491"/>
        <v>97</v>
      </c>
      <c r="BJ157" s="1">
        <f t="shared" si="492"/>
        <v>96</v>
      </c>
      <c r="BK157" s="1">
        <f t="shared" si="493"/>
        <v>85</v>
      </c>
      <c r="BL157" s="1">
        <f t="shared" si="494"/>
        <v>135</v>
      </c>
      <c r="BN157" s="1">
        <f t="shared" si="402"/>
        <v>86</v>
      </c>
      <c r="BO157" s="1">
        <f t="shared" si="403"/>
        <v>86</v>
      </c>
      <c r="BP157" s="1">
        <f t="shared" si="404"/>
        <v>83</v>
      </c>
      <c r="BQ157" s="1">
        <f t="shared" si="405"/>
        <v>69</v>
      </c>
      <c r="BR157" s="1">
        <f t="shared" si="406"/>
        <v>86</v>
      </c>
      <c r="BT157" s="1">
        <f t="shared" si="343"/>
        <v>35</v>
      </c>
      <c r="BU157" s="1">
        <f t="shared" si="344"/>
        <v>35</v>
      </c>
      <c r="BV157" s="1">
        <f t="shared" si="345"/>
        <v>35</v>
      </c>
      <c r="BW157" s="1">
        <f t="shared" si="346"/>
        <v>31</v>
      </c>
      <c r="BX157" s="1">
        <f t="shared" si="347"/>
        <v>35</v>
      </c>
    </row>
    <row r="158" spans="1:76">
      <c r="A158" s="1">
        <v>1984</v>
      </c>
      <c r="B158" s="1">
        <v>3</v>
      </c>
      <c r="C158" s="4">
        <v>4.9095000000000004</v>
      </c>
      <c r="D158" s="4">
        <v>1.732</v>
      </c>
      <c r="E158" s="2">
        <f t="shared" si="421"/>
        <v>5820.6423858790504</v>
      </c>
      <c r="F158" s="2">
        <f t="shared" si="422"/>
        <v>2730.8684861680922</v>
      </c>
      <c r="G158" s="5">
        <f t="shared" si="423"/>
        <v>2.1314253745139062</v>
      </c>
      <c r="H158" s="4">
        <f t="shared" si="424"/>
        <v>2.1281608695758192</v>
      </c>
      <c r="I158" s="4">
        <f t="shared" si="425"/>
        <v>2.012811648606339</v>
      </c>
      <c r="J158" s="4">
        <f t="shared" si="426"/>
        <v>0.11534922096948019</v>
      </c>
      <c r="K158" s="2" t="str">
        <f t="shared" si="436"/>
        <v>GSCI</v>
      </c>
      <c r="L158" s="11">
        <f t="shared" si="437"/>
        <v>10101.52622224558</v>
      </c>
      <c r="M158" s="2">
        <f t="shared" si="427"/>
        <v>4803.5478726169822</v>
      </c>
      <c r="N158" s="2">
        <f t="shared" si="428"/>
        <v>2506.6453117101487</v>
      </c>
      <c r="O158" s="2">
        <f t="shared" si="429"/>
        <v>2296.9025609068331</v>
      </c>
      <c r="P158" s="2">
        <f t="shared" si="438"/>
        <v>5820.6423858790504</v>
      </c>
      <c r="Q158" s="2">
        <f t="shared" si="439"/>
        <v>2730.8684861680922</v>
      </c>
      <c r="U158" s="5">
        <f t="shared" si="430"/>
        <v>4.9095000000000004</v>
      </c>
      <c r="V158" s="5">
        <f t="shared" si="431"/>
        <v>1.732</v>
      </c>
      <c r="X158" s="6">
        <v>30742</v>
      </c>
      <c r="Y158" s="2" t="str">
        <f t="shared" si="440"/>
        <v>DBC</v>
      </c>
      <c r="Z158" s="11">
        <f t="shared" si="445"/>
        <v>10101.52622224558</v>
      </c>
      <c r="AA158" s="16">
        <f t="shared" si="301"/>
        <v>4803.5478726169822</v>
      </c>
      <c r="AB158" s="16">
        <f t="shared" si="302"/>
        <v>2506.6453117101487</v>
      </c>
      <c r="AC158" s="16">
        <f t="shared" si="303"/>
        <v>2296.9025609068331</v>
      </c>
      <c r="AD158" s="2">
        <f t="shared" si="415"/>
        <v>5820.6423858790504</v>
      </c>
      <c r="AE158" s="2">
        <f t="shared" si="416"/>
        <v>2730.8684861680922</v>
      </c>
      <c r="AF158" s="12" t="str">
        <f t="shared" si="484"/>
        <v/>
      </c>
      <c r="AG158" s="13" t="str">
        <f t="shared" si="478"/>
        <v/>
      </c>
      <c r="AH158" s="13" t="str">
        <f t="shared" ref="AH158:AI158" si="515">IF($B158=12,((AD158/AD146)-1)*100,"")</f>
        <v/>
      </c>
      <c r="AI158" s="13" t="str">
        <f t="shared" si="515"/>
        <v/>
      </c>
      <c r="AK158" s="12"/>
      <c r="AS158" s="7">
        <f t="shared" si="480"/>
        <v>14.14542461208541</v>
      </c>
      <c r="AT158" s="7">
        <f t="shared" ref="AT158:AU158" si="516">((AD158/AD146)-1)*100</f>
        <v>16.542641892204578</v>
      </c>
      <c r="AU158" s="7">
        <f t="shared" si="516"/>
        <v>8.729846340919023</v>
      </c>
      <c r="AV158" s="7">
        <f t="shared" si="487"/>
        <v>5.4155782711663871</v>
      </c>
      <c r="AW158" s="7"/>
      <c r="AX158" s="7">
        <f t="shared" si="394"/>
        <v>82.124972976667323</v>
      </c>
      <c r="AY158" s="7">
        <f t="shared" ref="AY158:AZ158" si="517">((AD158/AD97)-1)*100</f>
        <v>39.305267030849336</v>
      </c>
      <c r="AZ158" s="7">
        <f t="shared" si="517"/>
        <v>114.93187609414686</v>
      </c>
      <c r="BA158" s="7">
        <f t="shared" si="396"/>
        <v>-32.806903117479536</v>
      </c>
      <c r="BB158" s="7"/>
      <c r="BC158" s="7">
        <f t="shared" si="337"/>
        <v>166.53279159936716</v>
      </c>
      <c r="BD158" s="7">
        <f t="shared" ref="BD158:BE158" si="518">((AD158/AD46)-1)*100</f>
        <v>53.579967014634747</v>
      </c>
      <c r="BE158" s="7">
        <f t="shared" si="518"/>
        <v>259.86251531061868</v>
      </c>
      <c r="BF158" s="7">
        <f t="shared" si="338"/>
        <v>-93.329723711251518</v>
      </c>
      <c r="BH158" s="1">
        <f t="shared" si="490"/>
        <v>114</v>
      </c>
      <c r="BI158" s="1">
        <f t="shared" si="491"/>
        <v>98</v>
      </c>
      <c r="BJ158" s="1">
        <f t="shared" si="492"/>
        <v>97</v>
      </c>
      <c r="BK158" s="1">
        <f t="shared" si="493"/>
        <v>86</v>
      </c>
      <c r="BL158" s="1">
        <f t="shared" si="494"/>
        <v>136</v>
      </c>
      <c r="BN158" s="1">
        <f t="shared" si="402"/>
        <v>87</v>
      </c>
      <c r="BO158" s="1">
        <f t="shared" si="403"/>
        <v>87</v>
      </c>
      <c r="BP158" s="1">
        <f t="shared" si="404"/>
        <v>84</v>
      </c>
      <c r="BQ158" s="1">
        <f t="shared" si="405"/>
        <v>69</v>
      </c>
      <c r="BR158" s="1">
        <f t="shared" si="406"/>
        <v>87</v>
      </c>
      <c r="BT158" s="1">
        <f t="shared" si="343"/>
        <v>36</v>
      </c>
      <c r="BU158" s="1">
        <f t="shared" si="344"/>
        <v>36</v>
      </c>
      <c r="BV158" s="1">
        <f t="shared" si="345"/>
        <v>36</v>
      </c>
      <c r="BW158" s="1">
        <f t="shared" si="346"/>
        <v>31</v>
      </c>
      <c r="BX158" s="1">
        <f t="shared" si="347"/>
        <v>36</v>
      </c>
    </row>
    <row r="159" spans="1:76">
      <c r="A159" s="1">
        <v>1984</v>
      </c>
      <c r="B159" s="1">
        <v>4</v>
      </c>
      <c r="C159" s="4">
        <v>-1.1243000000000001</v>
      </c>
      <c r="D159" s="4">
        <v>0.94899999999999995</v>
      </c>
      <c r="E159" s="2">
        <f t="shared" si="421"/>
        <v>5755.2009035346118</v>
      </c>
      <c r="F159" s="2">
        <f t="shared" si="422"/>
        <v>2756.7844281018274</v>
      </c>
      <c r="G159" s="5">
        <f t="shared" si="423"/>
        <v>2.087649960899312</v>
      </c>
      <c r="H159" s="4">
        <f t="shared" si="424"/>
        <v>2.0895790517886694</v>
      </c>
      <c r="I159" s="4">
        <f t="shared" si="425"/>
        <v>2.0325059413150162</v>
      </c>
      <c r="J159" s="4">
        <f t="shared" si="426"/>
        <v>5.7073110473653266E-2</v>
      </c>
      <c r="K159" s="2" t="str">
        <f t="shared" si="436"/>
        <v>GSCI</v>
      </c>
      <c r="L159" s="11">
        <f t="shared" si="437"/>
        <v>9987.9547629288736</v>
      </c>
      <c r="M159" s="2">
        <f t="shared" si="427"/>
        <v>4797.1632646804301</v>
      </c>
      <c r="N159" s="2">
        <f t="shared" si="428"/>
        <v>2478.4630984705914</v>
      </c>
      <c r="O159" s="2">
        <f t="shared" si="429"/>
        <v>2318.7001662098387</v>
      </c>
      <c r="P159" s="2">
        <f t="shared" si="438"/>
        <v>5755.2009035346118</v>
      </c>
      <c r="Q159" s="2">
        <f t="shared" si="439"/>
        <v>2756.7844281018274</v>
      </c>
      <c r="U159" s="5">
        <f t="shared" si="430"/>
        <v>-1.1243000000000001</v>
      </c>
      <c r="V159" s="5">
        <f t="shared" si="431"/>
        <v>0.94899999999999995</v>
      </c>
      <c r="X159" s="6">
        <v>30773</v>
      </c>
      <c r="Y159" s="2" t="str">
        <f t="shared" si="440"/>
        <v>DBC</v>
      </c>
      <c r="Z159" s="11">
        <f t="shared" si="445"/>
        <v>9987.9547629288736</v>
      </c>
      <c r="AA159" s="16">
        <f t="shared" si="301"/>
        <v>4797.1632646804301</v>
      </c>
      <c r="AB159" s="16">
        <f t="shared" si="302"/>
        <v>2478.4630984705914</v>
      </c>
      <c r="AC159" s="16">
        <f t="shared" si="303"/>
        <v>2318.7001662098387</v>
      </c>
      <c r="AD159" s="2">
        <f t="shared" si="415"/>
        <v>5755.2009035346118</v>
      </c>
      <c r="AE159" s="2">
        <f t="shared" si="416"/>
        <v>2756.7844281018274</v>
      </c>
      <c r="AF159" s="12" t="str">
        <f t="shared" si="484"/>
        <v/>
      </c>
      <c r="AG159" s="13" t="str">
        <f t="shared" si="478"/>
        <v/>
      </c>
      <c r="AH159" s="13" t="str">
        <f t="shared" ref="AH159:AI159" si="519">IF($B159=12,((AD159/AD147)-1)*100,"")</f>
        <v/>
      </c>
      <c r="AI159" s="13" t="str">
        <f t="shared" si="519"/>
        <v/>
      </c>
      <c r="AK159" s="12"/>
      <c r="AS159" s="7">
        <f t="shared" si="480"/>
        <v>4.6201149475998404</v>
      </c>
      <c r="AT159" s="7">
        <f t="shared" ref="AT159:AU159" si="520">((AD159/AD147)-1)*100</f>
        <v>14.114148428955176</v>
      </c>
      <c r="AU159" s="7">
        <f t="shared" si="520"/>
        <v>1.7461322815535363</v>
      </c>
      <c r="AV159" s="7">
        <f t="shared" si="487"/>
        <v>2.8739826660463041</v>
      </c>
      <c r="AW159" s="7"/>
      <c r="AX159" s="7">
        <f t="shared" si="394"/>
        <v>83.332782117552014</v>
      </c>
      <c r="AY159" s="7">
        <f t="shared" ref="AY159:AZ159" si="521">((AD159/AD98)-1)*100</f>
        <v>40.229106151554639</v>
      </c>
      <c r="AZ159" s="7">
        <f t="shared" si="521"/>
        <v>104.76357524233246</v>
      </c>
      <c r="BA159" s="7">
        <f t="shared" si="396"/>
        <v>-21.43079312478045</v>
      </c>
      <c r="BB159" s="7"/>
      <c r="BC159" s="7">
        <f t="shared" si="337"/>
        <v>187.29581458544652</v>
      </c>
      <c r="BD159" s="7">
        <f t="shared" ref="BD159:BE159" si="522">((AD159/AD47)-1)*100</f>
        <v>65.543914738257868</v>
      </c>
      <c r="BE159" s="7">
        <f t="shared" si="522"/>
        <v>269.02630231843301</v>
      </c>
      <c r="BF159" s="7">
        <f t="shared" si="338"/>
        <v>-81.730487732986489</v>
      </c>
      <c r="BH159" s="1">
        <f t="shared" si="490"/>
        <v>115</v>
      </c>
      <c r="BI159" s="1">
        <f t="shared" si="491"/>
        <v>99</v>
      </c>
      <c r="BJ159" s="1">
        <f t="shared" si="492"/>
        <v>98</v>
      </c>
      <c r="BK159" s="1">
        <f t="shared" si="493"/>
        <v>87</v>
      </c>
      <c r="BL159" s="1">
        <f t="shared" si="494"/>
        <v>137</v>
      </c>
      <c r="BN159" s="1">
        <f t="shared" si="402"/>
        <v>88</v>
      </c>
      <c r="BO159" s="1">
        <f t="shared" si="403"/>
        <v>88</v>
      </c>
      <c r="BP159" s="1">
        <f t="shared" si="404"/>
        <v>85</v>
      </c>
      <c r="BQ159" s="1">
        <f t="shared" si="405"/>
        <v>69</v>
      </c>
      <c r="BR159" s="1">
        <f t="shared" si="406"/>
        <v>88</v>
      </c>
      <c r="BT159" s="1">
        <f t="shared" si="343"/>
        <v>37</v>
      </c>
      <c r="BU159" s="1">
        <f t="shared" si="344"/>
        <v>37</v>
      </c>
      <c r="BV159" s="1">
        <f t="shared" si="345"/>
        <v>37</v>
      </c>
      <c r="BW159" s="1">
        <f t="shared" si="346"/>
        <v>31</v>
      </c>
      <c r="BX159" s="1">
        <f t="shared" si="347"/>
        <v>37</v>
      </c>
    </row>
    <row r="160" spans="1:76">
      <c r="A160" s="1">
        <v>1984</v>
      </c>
      <c r="B160" s="1">
        <v>5</v>
      </c>
      <c r="C160" s="4">
        <v>2.9037999999999999</v>
      </c>
      <c r="D160" s="4">
        <v>-5.5359999999999996</v>
      </c>
      <c r="E160" s="2">
        <f t="shared" si="421"/>
        <v>5922.3204273714491</v>
      </c>
      <c r="F160" s="2">
        <f t="shared" si="422"/>
        <v>2604.1688421621102</v>
      </c>
      <c r="G160" s="5">
        <f t="shared" si="423"/>
        <v>2.2741691442919056</v>
      </c>
      <c r="H160" s="4">
        <f t="shared" si="424"/>
        <v>2.2653791398869898</v>
      </c>
      <c r="I160" s="4">
        <f t="shared" si="425"/>
        <v>2.0961015210457767</v>
      </c>
      <c r="J160" s="4">
        <f t="shared" si="426"/>
        <v>0.16927761884121306</v>
      </c>
      <c r="K160" s="2" t="str">
        <f t="shared" si="436"/>
        <v>GSCI</v>
      </c>
      <c r="L160" s="11">
        <f t="shared" si="437"/>
        <v>10277.984993334801</v>
      </c>
      <c r="M160" s="2">
        <f t="shared" si="427"/>
        <v>4740.7696349324415</v>
      </c>
      <c r="N160" s="2">
        <f t="shared" si="428"/>
        <v>2550.4327099239799</v>
      </c>
      <c r="O160" s="2">
        <f t="shared" si="429"/>
        <v>2190.336925008462</v>
      </c>
      <c r="P160" s="2">
        <f t="shared" si="438"/>
        <v>5922.3204273714491</v>
      </c>
      <c r="Q160" s="2">
        <f t="shared" si="439"/>
        <v>2604.1688421621102</v>
      </c>
      <c r="U160" s="5">
        <f t="shared" si="430"/>
        <v>2.9037999999999999</v>
      </c>
      <c r="V160" s="5">
        <f t="shared" si="431"/>
        <v>-5.5359999999999996</v>
      </c>
      <c r="X160" s="6">
        <v>30803</v>
      </c>
      <c r="Y160" s="2" t="str">
        <f t="shared" si="440"/>
        <v>DBC</v>
      </c>
      <c r="Z160" s="11">
        <f t="shared" si="445"/>
        <v>10277.984993334801</v>
      </c>
      <c r="AA160" s="16">
        <f t="shared" si="301"/>
        <v>4740.7696349324415</v>
      </c>
      <c r="AB160" s="16">
        <f t="shared" si="302"/>
        <v>2550.4327099239799</v>
      </c>
      <c r="AC160" s="16">
        <f t="shared" si="303"/>
        <v>2190.336925008462</v>
      </c>
      <c r="AD160" s="2">
        <f t="shared" si="415"/>
        <v>5922.3204273714491</v>
      </c>
      <c r="AE160" s="2">
        <f t="shared" si="416"/>
        <v>2604.1688421621102</v>
      </c>
      <c r="AF160" s="12" t="str">
        <f t="shared" si="484"/>
        <v/>
      </c>
      <c r="AG160" s="13" t="str">
        <f t="shared" si="478"/>
        <v/>
      </c>
      <c r="AH160" s="13" t="str">
        <f t="shared" ref="AH160:AI160" si="523">IF($B160=12,((AD160/AD148)-1)*100,"")</f>
        <v/>
      </c>
      <c r="AI160" s="13" t="str">
        <f t="shared" si="523"/>
        <v/>
      </c>
      <c r="AK160" s="12"/>
      <c r="AS160" s="7">
        <f t="shared" si="480"/>
        <v>8.6029192428611179</v>
      </c>
      <c r="AT160" s="7">
        <f t="shared" ref="AT160:AU160" si="524">((AD160/AD148)-1)*100</f>
        <v>16.812892007507664</v>
      </c>
      <c r="AU160" s="7">
        <f t="shared" si="524"/>
        <v>-3.0430077691448232</v>
      </c>
      <c r="AV160" s="7">
        <f t="shared" si="487"/>
        <v>11.645927012005941</v>
      </c>
      <c r="AW160" s="7"/>
      <c r="AX160" s="7">
        <f t="shared" si="394"/>
        <v>78.006283502714084</v>
      </c>
      <c r="AY160" s="7">
        <f t="shared" ref="AY160:AZ160" si="525">((AD160/AD99)-1)*100</f>
        <v>36.154929503772728</v>
      </c>
      <c r="AZ160" s="7">
        <f t="shared" si="525"/>
        <v>92.216897264152763</v>
      </c>
      <c r="BA160" s="7">
        <f t="shared" si="396"/>
        <v>-14.21061376143868</v>
      </c>
      <c r="BB160" s="7"/>
      <c r="BC160" s="7">
        <f t="shared" si="337"/>
        <v>250.42767788701315</v>
      </c>
      <c r="BD160" s="7">
        <f t="shared" ref="BD160:BE160" si="526">((AD160/AD48)-1)*100</f>
        <v>101.92138793863256</v>
      </c>
      <c r="BE160" s="7">
        <f t="shared" si="526"/>
        <v>209.26197555166794</v>
      </c>
      <c r="BF160" s="7">
        <f t="shared" si="338"/>
        <v>41.165702335345202</v>
      </c>
      <c r="BH160" s="1">
        <f t="shared" si="490"/>
        <v>116</v>
      </c>
      <c r="BI160" s="1">
        <f t="shared" si="491"/>
        <v>100</v>
      </c>
      <c r="BJ160" s="1">
        <f t="shared" si="492"/>
        <v>98</v>
      </c>
      <c r="BK160" s="1">
        <f t="shared" si="493"/>
        <v>88</v>
      </c>
      <c r="BL160" s="1">
        <f t="shared" si="494"/>
        <v>138</v>
      </c>
      <c r="BN160" s="1">
        <f t="shared" si="402"/>
        <v>89</v>
      </c>
      <c r="BO160" s="1">
        <f t="shared" si="403"/>
        <v>89</v>
      </c>
      <c r="BP160" s="1">
        <f t="shared" si="404"/>
        <v>86</v>
      </c>
      <c r="BQ160" s="1">
        <f t="shared" si="405"/>
        <v>69</v>
      </c>
      <c r="BR160" s="1">
        <f t="shared" si="406"/>
        <v>89</v>
      </c>
      <c r="BT160" s="1">
        <f t="shared" si="343"/>
        <v>38</v>
      </c>
      <c r="BU160" s="1">
        <f t="shared" si="344"/>
        <v>38</v>
      </c>
      <c r="BV160" s="1">
        <f t="shared" si="345"/>
        <v>38</v>
      </c>
      <c r="BW160" s="1">
        <f t="shared" si="346"/>
        <v>32</v>
      </c>
      <c r="BX160" s="1">
        <f t="shared" si="347"/>
        <v>38</v>
      </c>
    </row>
    <row r="161" spans="1:76">
      <c r="A161" s="1">
        <v>1984</v>
      </c>
      <c r="B161" s="1">
        <v>6</v>
      </c>
      <c r="C161" s="4">
        <v>-2.2597</v>
      </c>
      <c r="D161" s="4">
        <v>2.1720000000000002</v>
      </c>
      <c r="E161" s="2">
        <f t="shared" si="421"/>
        <v>5788.4937526741369</v>
      </c>
      <c r="F161" s="2">
        <f t="shared" si="422"/>
        <v>2660.7313894138711</v>
      </c>
      <c r="G161" s="5">
        <f t="shared" si="423"/>
        <v>2.1755272913697898</v>
      </c>
      <c r="H161" s="4">
        <f t="shared" si="424"/>
        <v>2.1798059508229897</v>
      </c>
      <c r="I161" s="4">
        <f t="shared" si="425"/>
        <v>2.1170030395520962</v>
      </c>
      <c r="J161" s="4">
        <f t="shared" si="426"/>
        <v>6.2802911270893436E-2</v>
      </c>
      <c r="K161" s="2" t="str">
        <f t="shared" si="436"/>
        <v>GSCI</v>
      </c>
      <c r="L161" s="11">
        <f t="shared" si="437"/>
        <v>10045.733366440416</v>
      </c>
      <c r="M161" s="2">
        <f t="shared" si="427"/>
        <v>4730.7116249974733</v>
      </c>
      <c r="N161" s="2">
        <f t="shared" si="428"/>
        <v>2492.8005819778277</v>
      </c>
      <c r="O161" s="2">
        <f t="shared" si="429"/>
        <v>2237.9110430196456</v>
      </c>
      <c r="P161" s="2">
        <f t="shared" si="438"/>
        <v>5788.4937526741369</v>
      </c>
      <c r="Q161" s="2">
        <f t="shared" si="439"/>
        <v>2660.7313894138711</v>
      </c>
      <c r="U161" s="5">
        <f t="shared" si="430"/>
        <v>-2.2597</v>
      </c>
      <c r="V161" s="5">
        <f t="shared" si="431"/>
        <v>2.1720000000000002</v>
      </c>
      <c r="X161" s="6">
        <v>30834</v>
      </c>
      <c r="Y161" s="2" t="str">
        <f t="shared" si="440"/>
        <v>DBC</v>
      </c>
      <c r="Z161" s="11">
        <f t="shared" si="445"/>
        <v>10045.733366440416</v>
      </c>
      <c r="AA161" s="16">
        <f t="shared" si="301"/>
        <v>4730.7116249974733</v>
      </c>
      <c r="AB161" s="16">
        <f t="shared" si="302"/>
        <v>2492.8005819778277</v>
      </c>
      <c r="AC161" s="16">
        <f t="shared" si="303"/>
        <v>2237.9110430196456</v>
      </c>
      <c r="AD161" s="2">
        <f t="shared" si="415"/>
        <v>5788.4937526741369</v>
      </c>
      <c r="AE161" s="2">
        <f t="shared" si="416"/>
        <v>2660.7313894138711</v>
      </c>
      <c r="AF161" s="12" t="str">
        <f t="shared" si="484"/>
        <v/>
      </c>
      <c r="AG161" s="13" t="str">
        <f t="shared" si="478"/>
        <v/>
      </c>
      <c r="AH161" s="13" t="str">
        <f t="shared" ref="AH161:AI161" si="527">IF($B161=12,((AD161/AD149)-1)*100,"")</f>
        <v/>
      </c>
      <c r="AI161" s="13" t="str">
        <f t="shared" si="527"/>
        <v/>
      </c>
      <c r="AK161" s="12"/>
      <c r="AS161" s="7">
        <f t="shared" si="480"/>
        <v>2.1722741661823752</v>
      </c>
      <c r="AT161" s="7">
        <f t="shared" ref="AT161:AU161" si="528">((AD161/AD149)-1)*100</f>
        <v>12.729321211416988</v>
      </c>
      <c r="AU161" s="7">
        <f t="shared" si="528"/>
        <v>-4.6481941803898863</v>
      </c>
      <c r="AV161" s="7">
        <f t="shared" si="487"/>
        <v>6.8204683465722615</v>
      </c>
      <c r="AW161" s="7"/>
      <c r="AX161" s="7">
        <f t="shared" si="394"/>
        <v>82.586435419177846</v>
      </c>
      <c r="AY161" s="7">
        <f t="shared" ref="AY161:AZ161" si="529">((AD161/AD100)-1)*100</f>
        <v>39.658234269377687</v>
      </c>
      <c r="AZ161" s="7">
        <f t="shared" si="529"/>
        <v>100.75218574715841</v>
      </c>
      <c r="BA161" s="7">
        <f t="shared" si="396"/>
        <v>-18.165750327980561</v>
      </c>
      <c r="BB161" s="7"/>
      <c r="BC161" s="7">
        <f t="shared" si="337"/>
        <v>221.97358819473988</v>
      </c>
      <c r="BD161" s="7">
        <f t="shared" ref="BD161:BE161" si="530">((AD161/AD49)-1)*100</f>
        <v>120.29699493275659</v>
      </c>
      <c r="BE161" s="7">
        <f t="shared" si="530"/>
        <v>197.03429812616346</v>
      </c>
      <c r="BF161" s="7">
        <f t="shared" si="338"/>
        <v>24.939290068576412</v>
      </c>
      <c r="BH161" s="1">
        <f t="shared" si="490"/>
        <v>117</v>
      </c>
      <c r="BI161" s="1">
        <f t="shared" si="491"/>
        <v>101</v>
      </c>
      <c r="BJ161" s="1">
        <f t="shared" si="492"/>
        <v>98</v>
      </c>
      <c r="BK161" s="1">
        <f t="shared" si="493"/>
        <v>89</v>
      </c>
      <c r="BL161" s="1">
        <f t="shared" si="494"/>
        <v>139</v>
      </c>
      <c r="BN161" s="1">
        <f t="shared" si="402"/>
        <v>90</v>
      </c>
      <c r="BO161" s="1">
        <f t="shared" si="403"/>
        <v>90</v>
      </c>
      <c r="BP161" s="1">
        <f t="shared" si="404"/>
        <v>87</v>
      </c>
      <c r="BQ161" s="1">
        <f t="shared" si="405"/>
        <v>69</v>
      </c>
      <c r="BR161" s="1">
        <f t="shared" si="406"/>
        <v>90</v>
      </c>
      <c r="BT161" s="1">
        <f t="shared" si="343"/>
        <v>39</v>
      </c>
      <c r="BU161" s="1">
        <f t="shared" si="344"/>
        <v>39</v>
      </c>
      <c r="BV161" s="1">
        <f t="shared" si="345"/>
        <v>39</v>
      </c>
      <c r="BW161" s="1">
        <f t="shared" si="346"/>
        <v>33</v>
      </c>
      <c r="BX161" s="1">
        <f t="shared" si="347"/>
        <v>39</v>
      </c>
    </row>
    <row r="162" spans="1:76">
      <c r="A162" s="1">
        <v>1984</v>
      </c>
      <c r="B162" s="1">
        <v>7</v>
      </c>
      <c r="C162" s="4">
        <v>-6.7164000000000001</v>
      </c>
      <c r="D162" s="4">
        <v>-1.24</v>
      </c>
      <c r="E162" s="2">
        <f t="shared" si="421"/>
        <v>5399.715358269531</v>
      </c>
      <c r="F162" s="2">
        <f t="shared" si="422"/>
        <v>2627.7383201851389</v>
      </c>
      <c r="G162" s="5">
        <f t="shared" si="423"/>
        <v>2.0548908225721236</v>
      </c>
      <c r="H162" s="4">
        <f t="shared" si="424"/>
        <v>2.0608391620126412</v>
      </c>
      <c r="I162" s="4">
        <f t="shared" si="425"/>
        <v>2.1006577192942091</v>
      </c>
      <c r="J162" s="4">
        <f t="shared" si="426"/>
        <v>-3.9818557281567912E-2</v>
      </c>
      <c r="K162" s="2" t="str">
        <f t="shared" si="436"/>
        <v>GSCI</v>
      </c>
      <c r="L162" s="11">
        <f t="shared" si="437"/>
        <v>9371.0217306168124</v>
      </c>
      <c r="M162" s="2">
        <f t="shared" si="427"/>
        <v>4535.5350697760714</v>
      </c>
      <c r="N162" s="2">
        <f t="shared" si="428"/>
        <v>2325.3741236898691</v>
      </c>
      <c r="O162" s="2">
        <f t="shared" si="429"/>
        <v>2210.1609460862019</v>
      </c>
      <c r="P162" s="2">
        <f t="shared" si="438"/>
        <v>5399.715358269531</v>
      </c>
      <c r="Q162" s="2">
        <f t="shared" si="439"/>
        <v>2627.7383201851389</v>
      </c>
      <c r="U162" s="5">
        <f t="shared" si="430"/>
        <v>-6.7164000000000001</v>
      </c>
      <c r="V162" s="5">
        <f t="shared" si="431"/>
        <v>-1.24</v>
      </c>
      <c r="X162" s="6">
        <v>30864</v>
      </c>
      <c r="Y162" s="2" t="str">
        <f t="shared" si="440"/>
        <v>DBC</v>
      </c>
      <c r="Z162" s="11">
        <f t="shared" si="445"/>
        <v>9371.0217306168124</v>
      </c>
      <c r="AA162" s="16">
        <f t="shared" si="301"/>
        <v>4535.5350697760714</v>
      </c>
      <c r="AB162" s="16">
        <f t="shared" si="302"/>
        <v>2325.3741236898691</v>
      </c>
      <c r="AC162" s="16">
        <f t="shared" si="303"/>
        <v>2210.1609460862019</v>
      </c>
      <c r="AD162" s="2">
        <f t="shared" si="415"/>
        <v>5399.715358269531</v>
      </c>
      <c r="AE162" s="2">
        <f t="shared" si="416"/>
        <v>2627.7383201851389</v>
      </c>
      <c r="AF162" s="12" t="str">
        <f t="shared" si="484"/>
        <v/>
      </c>
      <c r="AG162" s="13" t="str">
        <f t="shared" si="478"/>
        <v/>
      </c>
      <c r="AH162" s="13" t="str">
        <f t="shared" ref="AH162:AI162" si="531">IF($B162=12,((AD162/AD150)-1)*100,"")</f>
        <v/>
      </c>
      <c r="AI162" s="13" t="str">
        <f t="shared" si="531"/>
        <v/>
      </c>
      <c r="AK162" s="12"/>
      <c r="AS162" s="7">
        <f t="shared" si="480"/>
        <v>-1.7929154620454413</v>
      </c>
      <c r="AT162" s="7">
        <f t="shared" ref="AT162:AU162" si="532">((AD162/AD150)-1)*100</f>
        <v>1.5807030432039015</v>
      </c>
      <c r="AU162" s="7">
        <f t="shared" si="532"/>
        <v>-2.9681159943874991</v>
      </c>
      <c r="AV162" s="7">
        <f t="shared" si="487"/>
        <v>1.1752005323420578</v>
      </c>
      <c r="AW162" s="7"/>
      <c r="AX162" s="7">
        <f t="shared" si="394"/>
        <v>68.073867501906207</v>
      </c>
      <c r="AY162" s="7">
        <f t="shared" ref="AY162:AZ162" si="533">((AD162/AD101)-1)*100</f>
        <v>28.557740383358741</v>
      </c>
      <c r="AZ162" s="7">
        <f t="shared" si="533"/>
        <v>89.997947909816617</v>
      </c>
      <c r="BA162" s="7">
        <f t="shared" si="396"/>
        <v>-21.924080407910409</v>
      </c>
      <c r="BB162" s="7"/>
      <c r="BC162" s="7">
        <f t="shared" si="337"/>
        <v>192.91724364593114</v>
      </c>
      <c r="BD162" s="7">
        <f t="shared" ref="BD162:BE162" si="534">((AD162/AD50)-1)*100</f>
        <v>89.490183961453852</v>
      </c>
      <c r="BE162" s="7">
        <f t="shared" si="534"/>
        <v>186.09289605644702</v>
      </c>
      <c r="BF162" s="7">
        <f t="shared" si="338"/>
        <v>6.8243475894841197</v>
      </c>
      <c r="BH162" s="1">
        <f t="shared" si="490"/>
        <v>117</v>
      </c>
      <c r="BI162" s="1">
        <f t="shared" si="491"/>
        <v>102</v>
      </c>
      <c r="BJ162" s="1">
        <f t="shared" si="492"/>
        <v>98</v>
      </c>
      <c r="BK162" s="1">
        <f t="shared" si="493"/>
        <v>90</v>
      </c>
      <c r="BL162" s="1">
        <f t="shared" si="494"/>
        <v>140</v>
      </c>
      <c r="BN162" s="1">
        <f t="shared" si="402"/>
        <v>91</v>
      </c>
      <c r="BO162" s="1">
        <f t="shared" si="403"/>
        <v>91</v>
      </c>
      <c r="BP162" s="1">
        <f t="shared" si="404"/>
        <v>88</v>
      </c>
      <c r="BQ162" s="1">
        <f t="shared" si="405"/>
        <v>69</v>
      </c>
      <c r="BR162" s="1">
        <f t="shared" si="406"/>
        <v>91</v>
      </c>
      <c r="BT162" s="1">
        <f t="shared" si="343"/>
        <v>40</v>
      </c>
      <c r="BU162" s="1">
        <f t="shared" si="344"/>
        <v>40</v>
      </c>
      <c r="BV162" s="1">
        <f t="shared" si="345"/>
        <v>40</v>
      </c>
      <c r="BW162" s="1">
        <f t="shared" si="346"/>
        <v>34</v>
      </c>
      <c r="BX162" s="1">
        <f t="shared" si="347"/>
        <v>40</v>
      </c>
    </row>
    <row r="163" spans="1:76">
      <c r="A163" s="1">
        <v>1984</v>
      </c>
      <c r="B163" s="1">
        <v>8</v>
      </c>
      <c r="C163" s="4">
        <v>4.2923999999999998</v>
      </c>
      <c r="D163" s="4">
        <v>11.045</v>
      </c>
      <c r="E163" s="2">
        <f t="shared" si="421"/>
        <v>5631.4927403078918</v>
      </c>
      <c r="F163" s="2">
        <f t="shared" si="422"/>
        <v>2917.9720176495875</v>
      </c>
      <c r="G163" s="5">
        <f t="shared" si="423"/>
        <v>1.9299337712100584</v>
      </c>
      <c r="H163" s="4">
        <f t="shared" si="424"/>
        <v>1.9361673612482766</v>
      </c>
      <c r="I163" s="4">
        <f t="shared" si="425"/>
        <v>2.0557303645352221</v>
      </c>
      <c r="J163" s="4">
        <f t="shared" si="426"/>
        <v>-0.11956300328694547</v>
      </c>
      <c r="K163" s="2" t="str">
        <f t="shared" si="436"/>
        <v xml:space="preserve">      SPX</v>
      </c>
      <c r="L163" s="11">
        <f t="shared" si="437"/>
        <v>10406.051080763438</v>
      </c>
      <c r="M163" s="2">
        <f t="shared" si="427"/>
        <v>4879.4617051565565</v>
      </c>
      <c r="N163" s="2">
        <f t="shared" si="428"/>
        <v>2425.1884825751331</v>
      </c>
      <c r="O163" s="2">
        <f t="shared" si="429"/>
        <v>2454.2732225814229</v>
      </c>
      <c r="P163" s="2">
        <f t="shared" si="438"/>
        <v>5631.4927403078918</v>
      </c>
      <c r="Q163" s="2">
        <f t="shared" si="439"/>
        <v>2917.9720176495875</v>
      </c>
      <c r="U163" s="5">
        <f t="shared" si="430"/>
        <v>4.2923999999999998</v>
      </c>
      <c r="V163" s="5">
        <f t="shared" si="431"/>
        <v>11.045</v>
      </c>
      <c r="X163" s="6">
        <v>30895</v>
      </c>
      <c r="Y163" s="2" t="str">
        <f t="shared" si="440"/>
        <v xml:space="preserve">      SPY</v>
      </c>
      <c r="Z163" s="11">
        <f t="shared" si="445"/>
        <v>10406.051080763438</v>
      </c>
      <c r="AA163" s="16">
        <f t="shared" si="301"/>
        <v>4879.4617051565565</v>
      </c>
      <c r="AB163" s="16">
        <f t="shared" si="302"/>
        <v>2425.1884825751331</v>
      </c>
      <c r="AC163" s="16">
        <f t="shared" si="303"/>
        <v>2454.2732225814229</v>
      </c>
      <c r="AD163" s="2">
        <f t="shared" si="415"/>
        <v>5631.4927403078918</v>
      </c>
      <c r="AE163" s="2">
        <f t="shared" si="416"/>
        <v>2917.9720176495875</v>
      </c>
      <c r="AF163" s="12" t="str">
        <f t="shared" si="484"/>
        <v/>
      </c>
      <c r="AG163" s="13" t="str">
        <f t="shared" si="478"/>
        <v/>
      </c>
      <c r="AH163" s="13" t="str">
        <f t="shared" ref="AH163:AI163" si="535">IF($B163=12,((AD163/AD151)-1)*100,"")</f>
        <v/>
      </c>
      <c r="AI163" s="13" t="str">
        <f t="shared" si="535"/>
        <v/>
      </c>
      <c r="AK163" s="12"/>
      <c r="AS163" s="7">
        <f t="shared" si="480"/>
        <v>7.174747822110894</v>
      </c>
      <c r="AT163" s="7">
        <f t="shared" ref="AT163:AU163" si="536">((AD163/AD151)-1)*100</f>
        <v>4.115291504105878</v>
      </c>
      <c r="AU163" s="7">
        <f t="shared" si="536"/>
        <v>6.1556591501880975</v>
      </c>
      <c r="AV163" s="7">
        <f t="shared" si="487"/>
        <v>1.0190886719227965</v>
      </c>
      <c r="AW163" s="7"/>
      <c r="AX163" s="7">
        <f t="shared" si="394"/>
        <v>84.167934170268438</v>
      </c>
      <c r="AY163" s="7">
        <f t="shared" ref="AY163:AZ163" si="537">((AD163/AD102)-1)*100</f>
        <v>39.915464664825166</v>
      </c>
      <c r="AZ163" s="7">
        <f t="shared" si="537"/>
        <v>108.19137491879482</v>
      </c>
      <c r="BA163" s="7">
        <f t="shared" si="396"/>
        <v>-24.023440748526383</v>
      </c>
      <c r="BB163" s="7"/>
      <c r="BC163" s="7">
        <f t="shared" si="337"/>
        <v>209.49204857050012</v>
      </c>
      <c r="BD163" s="7">
        <f t="shared" ref="BD163:BE163" si="538">((AD163/AD51)-1)*100</f>
        <v>107.18156036035937</v>
      </c>
      <c r="BE163" s="7">
        <f t="shared" si="538"/>
        <v>202.28154334609755</v>
      </c>
      <c r="BF163" s="7">
        <f t="shared" si="338"/>
        <v>7.2105052244025671</v>
      </c>
      <c r="BH163" s="1">
        <f t="shared" si="490"/>
        <v>118</v>
      </c>
      <c r="BI163" s="1">
        <f t="shared" si="491"/>
        <v>103</v>
      </c>
      <c r="BJ163" s="1">
        <f t="shared" si="492"/>
        <v>99</v>
      </c>
      <c r="BK163" s="1">
        <f t="shared" si="493"/>
        <v>91</v>
      </c>
      <c r="BL163" s="1">
        <f t="shared" si="494"/>
        <v>141</v>
      </c>
      <c r="BN163" s="1">
        <f t="shared" si="402"/>
        <v>92</v>
      </c>
      <c r="BO163" s="1">
        <f t="shared" si="403"/>
        <v>92</v>
      </c>
      <c r="BP163" s="1">
        <f t="shared" si="404"/>
        <v>89</v>
      </c>
      <c r="BQ163" s="1">
        <f t="shared" si="405"/>
        <v>69</v>
      </c>
      <c r="BR163" s="1">
        <f t="shared" si="406"/>
        <v>92</v>
      </c>
      <c r="BT163" s="1">
        <f t="shared" si="343"/>
        <v>41</v>
      </c>
      <c r="BU163" s="1">
        <f t="shared" si="344"/>
        <v>41</v>
      </c>
      <c r="BV163" s="1">
        <f t="shared" si="345"/>
        <v>41</v>
      </c>
      <c r="BW163" s="1">
        <f t="shared" si="346"/>
        <v>35</v>
      </c>
      <c r="BX163" s="1">
        <f t="shared" si="347"/>
        <v>41</v>
      </c>
    </row>
    <row r="164" spans="1:76">
      <c r="A164" s="1">
        <v>1984</v>
      </c>
      <c r="B164" s="1">
        <v>9</v>
      </c>
      <c r="C164" s="4">
        <v>-0.78490000000000004</v>
      </c>
      <c r="D164" s="4">
        <v>2.4E-2</v>
      </c>
      <c r="E164" s="2">
        <f t="shared" si="421"/>
        <v>5587.2911537892151</v>
      </c>
      <c r="F164" s="2">
        <f t="shared" si="422"/>
        <v>2918.6723309338236</v>
      </c>
      <c r="G164" s="5">
        <f t="shared" si="423"/>
        <v>1.9143262827319749</v>
      </c>
      <c r="H164" s="4">
        <f t="shared" si="424"/>
        <v>1.9153663340898939</v>
      </c>
      <c r="I164" s="4">
        <f t="shared" si="425"/>
        <v>2.0185187640606834</v>
      </c>
      <c r="J164" s="4">
        <f t="shared" si="426"/>
        <v>-0.10315242997078955</v>
      </c>
      <c r="K164" s="2" t="str">
        <f t="shared" si="436"/>
        <v xml:space="preserve">      SPX</v>
      </c>
      <c r="L164" s="11">
        <f t="shared" si="437"/>
        <v>10408.548533022822</v>
      </c>
      <c r="M164" s="2">
        <f t="shared" si="427"/>
        <v>4861.0154263302438</v>
      </c>
      <c r="N164" s="2">
        <f t="shared" si="428"/>
        <v>2406.1531781754011</v>
      </c>
      <c r="O164" s="2">
        <f t="shared" si="429"/>
        <v>2454.8622481548427</v>
      </c>
      <c r="P164" s="2">
        <f t="shared" si="438"/>
        <v>5587.2911537892151</v>
      </c>
      <c r="Q164" s="2">
        <f t="shared" si="439"/>
        <v>2918.6723309338236</v>
      </c>
      <c r="U164" s="5">
        <f t="shared" si="430"/>
        <v>-0.78490000000000004</v>
      </c>
      <c r="V164" s="5">
        <f t="shared" si="431"/>
        <v>2.4E-2</v>
      </c>
      <c r="X164" s="6">
        <v>30926</v>
      </c>
      <c r="Y164" s="2" t="str">
        <f t="shared" si="440"/>
        <v xml:space="preserve">      SPY</v>
      </c>
      <c r="Z164" s="11">
        <f t="shared" si="445"/>
        <v>10408.548533022822</v>
      </c>
      <c r="AA164" s="16">
        <f t="shared" si="301"/>
        <v>4861.0154263302438</v>
      </c>
      <c r="AB164" s="16">
        <f t="shared" si="302"/>
        <v>2406.1531781754011</v>
      </c>
      <c r="AC164" s="16">
        <f t="shared" si="303"/>
        <v>2454.8622481548427</v>
      </c>
      <c r="AD164" s="2">
        <f t="shared" si="415"/>
        <v>5587.2911537892151</v>
      </c>
      <c r="AE164" s="2">
        <f t="shared" si="416"/>
        <v>2918.6723309338236</v>
      </c>
      <c r="AF164" s="12" t="str">
        <f t="shared" si="484"/>
        <v/>
      </c>
      <c r="AG164" s="13" t="str">
        <f t="shared" si="478"/>
        <v/>
      </c>
      <c r="AH164" s="13" t="str">
        <f t="shared" ref="AH164:AI164" si="539">IF($B164=12,((AD164/AD152)-1)*100,"")</f>
        <v/>
      </c>
      <c r="AI164" s="13" t="str">
        <f t="shared" si="539"/>
        <v/>
      </c>
      <c r="AK164" s="12"/>
      <c r="AS164" s="7">
        <f t="shared" si="480"/>
        <v>10.194453050983455</v>
      </c>
      <c r="AT164" s="7">
        <f t="shared" ref="AT164:AU164" si="540">((AD164/AD152)-1)*100</f>
        <v>6.183085000555244</v>
      </c>
      <c r="AU164" s="7">
        <f t="shared" si="540"/>
        <v>4.7347496161846081</v>
      </c>
      <c r="AV164" s="7">
        <f t="shared" si="487"/>
        <v>5.4597034347988469</v>
      </c>
      <c r="AW164" s="7"/>
      <c r="AX164" s="7">
        <f t="shared" si="394"/>
        <v>74.162933227256602</v>
      </c>
      <c r="AY164" s="7">
        <f t="shared" ref="AY164:AZ164" si="541">((AD164/AD103)-1)*100</f>
        <v>24.480812954680388</v>
      </c>
      <c r="AZ164" s="7">
        <f t="shared" si="541"/>
        <v>96.881290393093849</v>
      </c>
      <c r="BA164" s="7">
        <f t="shared" si="396"/>
        <v>-22.718357165837247</v>
      </c>
      <c r="BB164" s="7"/>
      <c r="BC164" s="7">
        <f t="shared" si="337"/>
        <v>195.48639971570378</v>
      </c>
      <c r="BD164" s="7">
        <f t="shared" ref="BD164:BE164" si="542">((AD164/AD52)-1)*100</f>
        <v>108.69012668604192</v>
      </c>
      <c r="BE164" s="7">
        <f t="shared" si="542"/>
        <v>188.60219626449734</v>
      </c>
      <c r="BF164" s="7">
        <f t="shared" si="338"/>
        <v>6.8842034512064458</v>
      </c>
      <c r="BH164" s="1">
        <f t="shared" si="490"/>
        <v>119</v>
      </c>
      <c r="BI164" s="1">
        <f t="shared" si="491"/>
        <v>104</v>
      </c>
      <c r="BJ164" s="1">
        <f t="shared" si="492"/>
        <v>100</v>
      </c>
      <c r="BK164" s="1">
        <f t="shared" si="493"/>
        <v>92</v>
      </c>
      <c r="BL164" s="1">
        <f t="shared" si="494"/>
        <v>142</v>
      </c>
      <c r="BN164" s="1">
        <f t="shared" si="402"/>
        <v>93</v>
      </c>
      <c r="BO164" s="1">
        <f t="shared" si="403"/>
        <v>93</v>
      </c>
      <c r="BP164" s="1">
        <f t="shared" si="404"/>
        <v>90</v>
      </c>
      <c r="BQ164" s="1">
        <f t="shared" si="405"/>
        <v>69</v>
      </c>
      <c r="BR164" s="1">
        <f t="shared" si="406"/>
        <v>93</v>
      </c>
      <c r="BT164" s="1">
        <f t="shared" si="343"/>
        <v>42</v>
      </c>
      <c r="BU164" s="1">
        <f t="shared" si="344"/>
        <v>42</v>
      </c>
      <c r="BV164" s="1">
        <f t="shared" si="345"/>
        <v>42</v>
      </c>
      <c r="BW164" s="1">
        <f t="shared" si="346"/>
        <v>36</v>
      </c>
      <c r="BX164" s="1">
        <f t="shared" si="347"/>
        <v>42</v>
      </c>
    </row>
    <row r="165" spans="1:76">
      <c r="A165" s="1">
        <v>1984</v>
      </c>
      <c r="B165" s="1">
        <v>10</v>
      </c>
      <c r="C165" s="4">
        <v>0.4572</v>
      </c>
      <c r="D165" s="4">
        <v>0.38500000000000001</v>
      </c>
      <c r="E165" s="2">
        <f t="shared" si="421"/>
        <v>5612.8362489443398</v>
      </c>
      <c r="F165" s="2">
        <f t="shared" si="422"/>
        <v>2929.9092194079185</v>
      </c>
      <c r="G165" s="5">
        <f t="shared" si="423"/>
        <v>1.915703125463591</v>
      </c>
      <c r="H165" s="4">
        <f t="shared" si="424"/>
        <v>1.9156870877791292</v>
      </c>
      <c r="I165" s="4">
        <f t="shared" si="425"/>
        <v>1.9914620170614485</v>
      </c>
      <c r="J165" s="4">
        <f t="shared" si="426"/>
        <v>-7.5774929282319325E-2</v>
      </c>
      <c r="K165" s="2" t="str">
        <f t="shared" si="436"/>
        <v xml:space="preserve">      SPX</v>
      </c>
      <c r="L165" s="11">
        <f t="shared" si="437"/>
        <v>10448.62144487496</v>
      </c>
      <c r="M165" s="2">
        <f t="shared" si="427"/>
        <v>4881.4675783162584</v>
      </c>
      <c r="N165" s="2">
        <f t="shared" si="428"/>
        <v>2417.1541105060192</v>
      </c>
      <c r="O165" s="2">
        <f t="shared" si="429"/>
        <v>2464.3134678102388</v>
      </c>
      <c r="P165" s="2">
        <f t="shared" si="438"/>
        <v>5612.8362489443398</v>
      </c>
      <c r="Q165" s="2">
        <f t="shared" si="439"/>
        <v>2929.9092194079185</v>
      </c>
      <c r="U165" s="5">
        <f t="shared" si="430"/>
        <v>0.4572</v>
      </c>
      <c r="V165" s="5">
        <f t="shared" si="431"/>
        <v>0.38500000000000001</v>
      </c>
      <c r="X165" s="6">
        <v>30956</v>
      </c>
      <c r="Y165" s="2" t="str">
        <f t="shared" si="440"/>
        <v xml:space="preserve">      SPY</v>
      </c>
      <c r="Z165" s="11">
        <f t="shared" si="445"/>
        <v>10448.62144487496</v>
      </c>
      <c r="AA165" s="16">
        <f t="shared" si="301"/>
        <v>4881.4675783162584</v>
      </c>
      <c r="AB165" s="16">
        <f t="shared" si="302"/>
        <v>2417.1541105060192</v>
      </c>
      <c r="AC165" s="16">
        <f t="shared" si="303"/>
        <v>2464.3134678102388</v>
      </c>
      <c r="AD165" s="2">
        <f t="shared" si="415"/>
        <v>5612.8362489443398</v>
      </c>
      <c r="AE165" s="2">
        <f t="shared" si="416"/>
        <v>2929.9092194079185</v>
      </c>
      <c r="AF165" s="12" t="str">
        <f t="shared" si="484"/>
        <v/>
      </c>
      <c r="AG165" s="13" t="str">
        <f t="shared" si="478"/>
        <v/>
      </c>
      <c r="AH165" s="13" t="str">
        <f t="shared" ref="AH165:AI165" si="543">IF($B165=12,((AD165/AD153)-1)*100,"")</f>
        <v/>
      </c>
      <c r="AI165" s="13" t="str">
        <f t="shared" si="543"/>
        <v/>
      </c>
      <c r="AK165" s="12"/>
      <c r="AS165" s="7">
        <f t="shared" si="480"/>
        <v>11.91240914494529</v>
      </c>
      <c r="AT165" s="7">
        <f t="shared" ref="AT165:AU165" si="544">((AD165/AD153)-1)*100</f>
        <v>7.986529659674102</v>
      </c>
      <c r="AU165" s="7">
        <f t="shared" si="544"/>
        <v>6.3675877162062466</v>
      </c>
      <c r="AV165" s="7">
        <f t="shared" si="487"/>
        <v>5.5448214287390432</v>
      </c>
      <c r="AW165" s="7"/>
      <c r="AX165" s="7">
        <f t="shared" si="394"/>
        <v>67.629900793387336</v>
      </c>
      <c r="AY165" s="7">
        <f t="shared" ref="AY165:AZ165" si="545">((AD165/AD104)-1)*100</f>
        <v>19.897580504489774</v>
      </c>
      <c r="AZ165" s="7">
        <f t="shared" si="545"/>
        <v>96.793073146576972</v>
      </c>
      <c r="BA165" s="7">
        <f t="shared" si="396"/>
        <v>-29.163172353189637</v>
      </c>
      <c r="BB165" s="7"/>
      <c r="BC165" s="7">
        <f t="shared" si="337"/>
        <v>183.1138303693823</v>
      </c>
      <c r="BD165" s="7">
        <f t="shared" ref="BD165:BE165" si="546">((AD165/AD53)-1)*100</f>
        <v>106.24472612453974</v>
      </c>
      <c r="BE165" s="7">
        <f t="shared" si="546"/>
        <v>176.51788141880996</v>
      </c>
      <c r="BF165" s="7">
        <f t="shared" si="338"/>
        <v>6.5959489505723354</v>
      </c>
      <c r="BH165" s="1">
        <f t="shared" si="490"/>
        <v>120</v>
      </c>
      <c r="BI165" s="1">
        <f t="shared" si="491"/>
        <v>105</v>
      </c>
      <c r="BJ165" s="1">
        <f t="shared" si="492"/>
        <v>101</v>
      </c>
      <c r="BK165" s="1">
        <f t="shared" si="493"/>
        <v>93</v>
      </c>
      <c r="BL165" s="1">
        <f t="shared" si="494"/>
        <v>143</v>
      </c>
      <c r="BN165" s="1">
        <f t="shared" si="402"/>
        <v>94</v>
      </c>
      <c r="BO165" s="1">
        <f t="shared" si="403"/>
        <v>94</v>
      </c>
      <c r="BP165" s="1">
        <f t="shared" si="404"/>
        <v>91</v>
      </c>
      <c r="BQ165" s="1">
        <f t="shared" si="405"/>
        <v>69</v>
      </c>
      <c r="BR165" s="1">
        <f t="shared" si="406"/>
        <v>94</v>
      </c>
      <c r="BT165" s="1">
        <f t="shared" si="343"/>
        <v>43</v>
      </c>
      <c r="BU165" s="1">
        <f t="shared" si="344"/>
        <v>43</v>
      </c>
      <c r="BV165" s="1">
        <f t="shared" si="345"/>
        <v>43</v>
      </c>
      <c r="BW165" s="1">
        <f t="shared" si="346"/>
        <v>37</v>
      </c>
      <c r="BX165" s="1">
        <f t="shared" si="347"/>
        <v>43</v>
      </c>
    </row>
    <row r="166" spans="1:76">
      <c r="A166" s="1">
        <v>1984</v>
      </c>
      <c r="B166" s="1">
        <v>11</v>
      </c>
      <c r="C166" s="4">
        <v>0.37969999999999998</v>
      </c>
      <c r="D166" s="4">
        <v>-1.1200000000000001</v>
      </c>
      <c r="E166" s="2">
        <f t="shared" si="421"/>
        <v>5634.1481881815816</v>
      </c>
      <c r="F166" s="2">
        <f t="shared" si="422"/>
        <v>2897.0942361505499</v>
      </c>
      <c r="G166" s="5">
        <f t="shared" si="423"/>
        <v>1.9447583436801945</v>
      </c>
      <c r="H166" s="4">
        <f t="shared" si="424"/>
        <v>1.943373998161096</v>
      </c>
      <c r="I166" s="4">
        <f t="shared" si="425"/>
        <v>1.979171576697961</v>
      </c>
      <c r="J166" s="4">
        <f t="shared" si="426"/>
        <v>-3.5797578536864938E-2</v>
      </c>
      <c r="K166" s="2" t="str">
        <f t="shared" si="436"/>
        <v xml:space="preserve">      SPX</v>
      </c>
      <c r="L166" s="11">
        <f t="shared" si="437"/>
        <v>10331.596884692361</v>
      </c>
      <c r="M166" s="2">
        <f t="shared" si="427"/>
        <v>4863.0452016343752</v>
      </c>
      <c r="N166" s="2">
        <f t="shared" si="428"/>
        <v>2426.3320446636108</v>
      </c>
      <c r="O166" s="2">
        <f t="shared" si="429"/>
        <v>2436.713156970764</v>
      </c>
      <c r="P166" s="2">
        <f t="shared" si="438"/>
        <v>5634.1481881815816</v>
      </c>
      <c r="Q166" s="2">
        <f t="shared" si="439"/>
        <v>2897.0942361505499</v>
      </c>
      <c r="U166" s="5">
        <f t="shared" si="430"/>
        <v>0.37969999999999998</v>
      </c>
      <c r="V166" s="5">
        <f t="shared" si="431"/>
        <v>-1.1200000000000001</v>
      </c>
      <c r="X166" s="6">
        <v>30987</v>
      </c>
      <c r="Y166" s="2" t="str">
        <f t="shared" si="440"/>
        <v xml:space="preserve">      SPY</v>
      </c>
      <c r="Z166" s="11">
        <f t="shared" si="445"/>
        <v>10331.596884692361</v>
      </c>
      <c r="AA166" s="16">
        <f t="shared" si="301"/>
        <v>4863.0452016343752</v>
      </c>
      <c r="AB166" s="16">
        <f t="shared" si="302"/>
        <v>2426.3320446636108</v>
      </c>
      <c r="AC166" s="16">
        <f t="shared" si="303"/>
        <v>2436.713156970764</v>
      </c>
      <c r="AD166" s="2">
        <f t="shared" si="415"/>
        <v>5634.1481881815816</v>
      </c>
      <c r="AE166" s="2">
        <f t="shared" si="416"/>
        <v>2897.0942361505499</v>
      </c>
      <c r="AF166" s="12" t="str">
        <f t="shared" si="484"/>
        <v/>
      </c>
      <c r="AG166" s="13" t="str">
        <f t="shared" si="478"/>
        <v/>
      </c>
      <c r="AH166" s="13" t="str">
        <f t="shared" ref="AH166:AI166" si="547">IF($B166=12,((AD166/AD154)-1)*100,"")</f>
        <v/>
      </c>
      <c r="AI166" s="13" t="str">
        <f t="shared" si="547"/>
        <v/>
      </c>
      <c r="AK166" s="12"/>
      <c r="AS166" s="7">
        <f t="shared" si="480"/>
        <v>8.3733952565610448</v>
      </c>
      <c r="AT166" s="7">
        <f t="shared" ref="AT166:AU166" si="548">((AD166/AD154)-1)*100</f>
        <v>8.3023314844004723</v>
      </c>
      <c r="AU166" s="7">
        <f t="shared" si="548"/>
        <v>3.0039181010339311</v>
      </c>
      <c r="AV166" s="7">
        <f t="shared" si="487"/>
        <v>5.3694771555271137</v>
      </c>
      <c r="AW166" s="7"/>
      <c r="AX166" s="7">
        <f t="shared" si="394"/>
        <v>71.170505928661328</v>
      </c>
      <c r="AY166" s="7">
        <f t="shared" ref="AY166:AZ166" si="549">((AD166/AD105)-1)*100</f>
        <v>24.28688436858415</v>
      </c>
      <c r="AZ166" s="7">
        <f t="shared" si="549"/>
        <v>107.90088435242082</v>
      </c>
      <c r="BA166" s="7">
        <f t="shared" si="396"/>
        <v>-36.73037842375949</v>
      </c>
      <c r="BB166" s="7"/>
      <c r="BC166" s="7">
        <f t="shared" si="337"/>
        <v>199.2122226050077</v>
      </c>
      <c r="BD166" s="7">
        <f t="shared" ref="BD166:BE166" si="550">((AD166/AD54)-1)*100</f>
        <v>91.992875285988831</v>
      </c>
      <c r="BE166" s="7">
        <f t="shared" si="550"/>
        <v>192.24121541996504</v>
      </c>
      <c r="BF166" s="7">
        <f t="shared" si="338"/>
        <v>6.9710071850426516</v>
      </c>
      <c r="BH166" s="1">
        <f t="shared" si="490"/>
        <v>121</v>
      </c>
      <c r="BI166" s="1">
        <f t="shared" si="491"/>
        <v>106</v>
      </c>
      <c r="BJ166" s="1">
        <f t="shared" si="492"/>
        <v>102</v>
      </c>
      <c r="BK166" s="1">
        <f t="shared" si="493"/>
        <v>94</v>
      </c>
      <c r="BL166" s="1">
        <f t="shared" si="494"/>
        <v>144</v>
      </c>
      <c r="BN166" s="1">
        <f t="shared" si="402"/>
        <v>95</v>
      </c>
      <c r="BO166" s="1">
        <f t="shared" si="403"/>
        <v>95</v>
      </c>
      <c r="BP166" s="1">
        <f t="shared" si="404"/>
        <v>92</v>
      </c>
      <c r="BQ166" s="1">
        <f t="shared" si="405"/>
        <v>69</v>
      </c>
      <c r="BR166" s="1">
        <f t="shared" si="406"/>
        <v>95</v>
      </c>
      <c r="BT166" s="1">
        <f t="shared" si="343"/>
        <v>44</v>
      </c>
      <c r="BU166" s="1">
        <f t="shared" si="344"/>
        <v>44</v>
      </c>
      <c r="BV166" s="1">
        <f t="shared" si="345"/>
        <v>44</v>
      </c>
      <c r="BW166" s="1">
        <f t="shared" si="346"/>
        <v>38</v>
      </c>
      <c r="BX166" s="1">
        <f t="shared" si="347"/>
        <v>44</v>
      </c>
    </row>
    <row r="167" spans="1:76">
      <c r="A167" s="1">
        <v>1984</v>
      </c>
      <c r="B167" s="1">
        <v>12</v>
      </c>
      <c r="C167" s="4">
        <v>-1.9919</v>
      </c>
      <c r="D167" s="4">
        <v>2.6349999999999998</v>
      </c>
      <c r="E167" s="2">
        <f t="shared" si="421"/>
        <v>5521.9215904211924</v>
      </c>
      <c r="F167" s="2">
        <f t="shared" si="422"/>
        <v>2973.4326692731174</v>
      </c>
      <c r="G167" s="5">
        <f t="shared" si="423"/>
        <v>1.8570864736517059</v>
      </c>
      <c r="H167" s="4">
        <f t="shared" si="424"/>
        <v>1.8611954033902482</v>
      </c>
      <c r="I167" s="4">
        <f t="shared" si="425"/>
        <v>1.9470439180015782</v>
      </c>
      <c r="J167" s="4">
        <f t="shared" si="426"/>
        <v>-8.5848514611329918E-2</v>
      </c>
      <c r="K167" s="2" t="str">
        <f t="shared" si="436"/>
        <v xml:space="preserve">      SPX</v>
      </c>
      <c r="L167" s="11">
        <f t="shared" si="437"/>
        <v>10603.834462604005</v>
      </c>
      <c r="M167" s="2">
        <f t="shared" si="427"/>
        <v>4878.9224853229007</v>
      </c>
      <c r="N167" s="2">
        <f t="shared" si="428"/>
        <v>2378.0019366659562</v>
      </c>
      <c r="O167" s="2">
        <f t="shared" si="429"/>
        <v>2500.920548656944</v>
      </c>
      <c r="P167" s="2">
        <f t="shared" si="438"/>
        <v>5521.9215904211924</v>
      </c>
      <c r="Q167" s="2">
        <f t="shared" si="439"/>
        <v>2973.4326692731174</v>
      </c>
      <c r="U167" s="5">
        <f t="shared" si="430"/>
        <v>-1.9919</v>
      </c>
      <c r="V167" s="5">
        <f t="shared" si="431"/>
        <v>2.6349999999999998</v>
      </c>
      <c r="X167" s="6">
        <v>31017</v>
      </c>
      <c r="Y167" s="2" t="str">
        <f t="shared" si="440"/>
        <v xml:space="preserve">      SPY</v>
      </c>
      <c r="Z167" s="11">
        <f t="shared" si="445"/>
        <v>10603.834462604005</v>
      </c>
      <c r="AA167" s="16">
        <f t="shared" si="301"/>
        <v>4878.9224853229007</v>
      </c>
      <c r="AB167" s="16">
        <f t="shared" si="302"/>
        <v>2378.0019366659562</v>
      </c>
      <c r="AC167" s="16">
        <f t="shared" si="303"/>
        <v>2500.920548656944</v>
      </c>
      <c r="AD167" s="2">
        <f t="shared" si="415"/>
        <v>5521.9215904211924</v>
      </c>
      <c r="AE167" s="2">
        <f t="shared" si="416"/>
        <v>2973.4326692731174</v>
      </c>
      <c r="AF167" s="12">
        <f t="shared" si="484"/>
        <v>1984</v>
      </c>
      <c r="AG167" s="13">
        <f t="shared" si="478"/>
        <v>11.813820502801086</v>
      </c>
      <c r="AH167" s="13">
        <f t="shared" ref="AH167:AI167" si="551">IF($B167=12,((AD167/AD155)-1)*100,"")</f>
        <v>1.0505917599831438</v>
      </c>
      <c r="AI167" s="13">
        <f t="shared" si="551"/>
        <v>6.2738837550350368</v>
      </c>
      <c r="AK167" s="12"/>
      <c r="AS167" s="7">
        <f t="shared" si="480"/>
        <v>11.813820502801086</v>
      </c>
      <c r="AT167" s="7">
        <f t="shared" ref="AT167:AU167" si="552">((AD167/AD155)-1)*100</f>
        <v>1.0505917599831438</v>
      </c>
      <c r="AU167" s="7">
        <f t="shared" si="552"/>
        <v>6.2738837550350368</v>
      </c>
      <c r="AV167" s="7">
        <f t="shared" si="487"/>
        <v>5.5399367477660491</v>
      </c>
      <c r="AW167" s="7"/>
      <c r="AX167" s="7">
        <f t="shared" si="394"/>
        <v>64.292733635222504</v>
      </c>
      <c r="AY167" s="7">
        <f t="shared" ref="AY167:AZ167" si="553">((AD167/AD106)-1)*100</f>
        <v>13.915076477716903</v>
      </c>
      <c r="AZ167" s="7">
        <f t="shared" si="553"/>
        <v>103.69733817180142</v>
      </c>
      <c r="BA167" s="7">
        <f t="shared" si="396"/>
        <v>-39.404604536578915</v>
      </c>
      <c r="BB167" s="7"/>
      <c r="BC167" s="7">
        <f t="shared" si="337"/>
        <v>212.59182902490758</v>
      </c>
      <c r="BD167" s="7">
        <f t="shared" ref="BD167:BE167" si="554">((AD167/AD55)-1)*100</f>
        <v>71.678975304176348</v>
      </c>
      <c r="BE167" s="7">
        <f t="shared" si="554"/>
        <v>205.30910552134648</v>
      </c>
      <c r="BF167" s="7">
        <f t="shared" si="338"/>
        <v>7.2827235035611011</v>
      </c>
      <c r="BH167" s="1">
        <f t="shared" si="490"/>
        <v>122</v>
      </c>
      <c r="BI167" s="1">
        <f t="shared" si="491"/>
        <v>107</v>
      </c>
      <c r="BJ167" s="1">
        <f t="shared" si="492"/>
        <v>103</v>
      </c>
      <c r="BK167" s="1">
        <f t="shared" si="493"/>
        <v>95</v>
      </c>
      <c r="BL167" s="1">
        <f t="shared" si="494"/>
        <v>145</v>
      </c>
      <c r="BN167" s="1">
        <f t="shared" si="402"/>
        <v>96</v>
      </c>
      <c r="BO167" s="1">
        <f t="shared" si="403"/>
        <v>96</v>
      </c>
      <c r="BP167" s="1">
        <f t="shared" si="404"/>
        <v>93</v>
      </c>
      <c r="BQ167" s="1">
        <f t="shared" si="405"/>
        <v>69</v>
      </c>
      <c r="BR167" s="1">
        <f t="shared" si="406"/>
        <v>96</v>
      </c>
      <c r="BT167" s="1">
        <f t="shared" si="343"/>
        <v>45</v>
      </c>
      <c r="BU167" s="1">
        <f t="shared" si="344"/>
        <v>45</v>
      </c>
      <c r="BV167" s="1">
        <f t="shared" si="345"/>
        <v>45</v>
      </c>
      <c r="BW167" s="1">
        <f t="shared" si="346"/>
        <v>39</v>
      </c>
      <c r="BX167" s="1">
        <f t="shared" si="347"/>
        <v>45</v>
      </c>
    </row>
    <row r="168" spans="1:76">
      <c r="A168" s="1">
        <v>1985</v>
      </c>
      <c r="B168" s="1">
        <v>1</v>
      </c>
      <c r="C168" s="4">
        <v>1.2618</v>
      </c>
      <c r="D168" s="4">
        <v>7.7910000000000004</v>
      </c>
      <c r="E168" s="2">
        <f t="shared" si="421"/>
        <v>5591.5971970491273</v>
      </c>
      <c r="F168" s="2">
        <f t="shared" si="422"/>
        <v>3205.0928085361857</v>
      </c>
      <c r="G168" s="5">
        <f t="shared" si="423"/>
        <v>1.7445975923558028</v>
      </c>
      <c r="H168" s="4">
        <f t="shared" si="424"/>
        <v>1.7501498690717288</v>
      </c>
      <c r="I168" s="4">
        <f t="shared" si="425"/>
        <v>1.8937685691474269</v>
      </c>
      <c r="J168" s="4">
        <f t="shared" si="426"/>
        <v>-0.1436187000756981</v>
      </c>
      <c r="K168" s="2" t="str">
        <f t="shared" si="436"/>
        <v xml:space="preserve">      SPX</v>
      </c>
      <c r="L168" s="11">
        <f t="shared" si="437"/>
        <v>11429.979205585483</v>
      </c>
      <c r="M168" s="2">
        <f t="shared" si="427"/>
        <v>5099.7620326985561</v>
      </c>
      <c r="N168" s="2">
        <f t="shared" si="428"/>
        <v>2470.2423646213524</v>
      </c>
      <c r="O168" s="2">
        <f t="shared" si="429"/>
        <v>2629.5196680772037</v>
      </c>
      <c r="P168" s="2">
        <f t="shared" si="438"/>
        <v>5591.5971970491273</v>
      </c>
      <c r="Q168" s="2">
        <f t="shared" si="439"/>
        <v>3205.0928085361857</v>
      </c>
      <c r="U168" s="5">
        <f t="shared" si="430"/>
        <v>1.2618</v>
      </c>
      <c r="V168" s="5">
        <f t="shared" si="431"/>
        <v>7.7910000000000004</v>
      </c>
      <c r="X168" s="6">
        <v>31048</v>
      </c>
      <c r="Y168" s="2" t="str">
        <f t="shared" si="440"/>
        <v xml:space="preserve">      SPY</v>
      </c>
      <c r="Z168" s="11">
        <f t="shared" si="445"/>
        <v>11429.979205585483</v>
      </c>
      <c r="AA168" s="16">
        <f t="shared" si="301"/>
        <v>5099.7620326985561</v>
      </c>
      <c r="AB168" s="16">
        <f t="shared" si="302"/>
        <v>2470.2423646213524</v>
      </c>
      <c r="AC168" s="16">
        <f t="shared" si="303"/>
        <v>2629.5196680772037</v>
      </c>
      <c r="AD168" s="2">
        <f t="shared" si="415"/>
        <v>5591.5971970491273</v>
      </c>
      <c r="AE168" s="2">
        <f t="shared" si="416"/>
        <v>3205.0928085361857</v>
      </c>
      <c r="AF168" s="12" t="str">
        <f t="shared" si="484"/>
        <v/>
      </c>
      <c r="AG168" s="13" t="str">
        <f t="shared" si="478"/>
        <v/>
      </c>
      <c r="AH168" s="13" t="str">
        <f t="shared" ref="AH168:AI168" si="555">IF($B168=12,((AD168/AD156)-1)*100,"")</f>
        <v/>
      </c>
      <c r="AI168" s="13" t="str">
        <f t="shared" si="555"/>
        <v/>
      </c>
      <c r="AK168" s="12"/>
      <c r="AS168" s="7">
        <f t="shared" si="480"/>
        <v>19.273814397515586</v>
      </c>
      <c r="AT168" s="7">
        <f t="shared" ref="AT168:AU168" si="556">((AD168/AD156)-1)*100</f>
        <v>1.2631946881426215</v>
      </c>
      <c r="AU168" s="7">
        <f t="shared" si="556"/>
        <v>15.196478387793677</v>
      </c>
      <c r="AV168" s="7">
        <f t="shared" si="487"/>
        <v>4.0773360097219093</v>
      </c>
      <c r="AW168" s="7"/>
      <c r="AX168" s="7">
        <f t="shared" si="394"/>
        <v>74.247664644428468</v>
      </c>
      <c r="AY168" s="7">
        <f t="shared" ref="AY168:AZ168" si="557">((AD168/AD107)-1)*100</f>
        <v>13.49924130075404</v>
      </c>
      <c r="AZ168" s="7">
        <f t="shared" si="557"/>
        <v>114.9713111562459</v>
      </c>
      <c r="BA168" s="7">
        <f t="shared" si="396"/>
        <v>-40.723646511817435</v>
      </c>
      <c r="BB168" s="7"/>
      <c r="BC168" s="7">
        <f t="shared" si="337"/>
        <v>233.14797154858425</v>
      </c>
      <c r="BD168" s="7">
        <f t="shared" ref="BD168:BE168" si="558">((AD168/AD56)-1)*100</f>
        <v>71.885723368167348</v>
      </c>
      <c r="BE168" s="7">
        <f t="shared" si="558"/>
        <v>239.69069057143773</v>
      </c>
      <c r="BF168" s="7">
        <f t="shared" si="338"/>
        <v>-6.5427190228534755</v>
      </c>
      <c r="BH168" s="1">
        <f t="shared" si="490"/>
        <v>123</v>
      </c>
      <c r="BI168" s="1">
        <f t="shared" si="491"/>
        <v>108</v>
      </c>
      <c r="BJ168" s="1">
        <f t="shared" si="492"/>
        <v>104</v>
      </c>
      <c r="BK168" s="1">
        <f t="shared" si="493"/>
        <v>96</v>
      </c>
      <c r="BL168" s="1">
        <f t="shared" si="494"/>
        <v>146</v>
      </c>
      <c r="BN168" s="1">
        <f t="shared" si="402"/>
        <v>97</v>
      </c>
      <c r="BO168" s="1">
        <f t="shared" si="403"/>
        <v>97</v>
      </c>
      <c r="BP168" s="1">
        <f t="shared" si="404"/>
        <v>94</v>
      </c>
      <c r="BQ168" s="1">
        <f t="shared" si="405"/>
        <v>69</v>
      </c>
      <c r="BR168" s="1">
        <f t="shared" si="406"/>
        <v>97</v>
      </c>
      <c r="BT168" s="1">
        <f t="shared" si="343"/>
        <v>46</v>
      </c>
      <c r="BU168" s="1">
        <f t="shared" si="344"/>
        <v>46</v>
      </c>
      <c r="BV168" s="1">
        <f t="shared" si="345"/>
        <v>46</v>
      </c>
      <c r="BW168" s="1">
        <f t="shared" si="346"/>
        <v>39</v>
      </c>
      <c r="BX168" s="1">
        <f t="shared" si="347"/>
        <v>46</v>
      </c>
    </row>
    <row r="169" spans="1:76">
      <c r="A169" s="1">
        <v>1985</v>
      </c>
      <c r="B169" s="1">
        <v>2</v>
      </c>
      <c r="C169" s="4">
        <v>-1.3128</v>
      </c>
      <c r="D169" s="4">
        <v>1.2250000000000001</v>
      </c>
      <c r="E169" s="2">
        <f t="shared" si="421"/>
        <v>5518.1907090462664</v>
      </c>
      <c r="F169" s="2">
        <f t="shared" si="422"/>
        <v>3244.3551954407544</v>
      </c>
      <c r="G169" s="5">
        <f t="shared" si="423"/>
        <v>1.7008589925051671</v>
      </c>
      <c r="H169" s="4">
        <f t="shared" si="424"/>
        <v>1.7032061771035749</v>
      </c>
      <c r="I169" s="4">
        <f t="shared" si="425"/>
        <v>1.8430028910836744</v>
      </c>
      <c r="J169" s="4">
        <f t="shared" si="426"/>
        <v>-0.13979671398009952</v>
      </c>
      <c r="K169" s="2" t="str">
        <f t="shared" si="436"/>
        <v xml:space="preserve">      SPX</v>
      </c>
      <c r="L169" s="11">
        <f t="shared" si="437"/>
        <v>11569.996450853907</v>
      </c>
      <c r="M169" s="2">
        <f t="shared" si="427"/>
        <v>5099.5443068697532</v>
      </c>
      <c r="N169" s="2">
        <f t="shared" si="428"/>
        <v>2437.8130228586033</v>
      </c>
      <c r="O169" s="2">
        <f t="shared" si="429"/>
        <v>2661.7312840111499</v>
      </c>
      <c r="P169" s="2">
        <f t="shared" si="438"/>
        <v>5518.1907090462664</v>
      </c>
      <c r="Q169" s="2">
        <f t="shared" si="439"/>
        <v>3244.3551954407544</v>
      </c>
      <c r="U169" s="5">
        <f t="shared" si="430"/>
        <v>-1.3128</v>
      </c>
      <c r="V169" s="5">
        <f t="shared" si="431"/>
        <v>1.2250000000000001</v>
      </c>
      <c r="X169" s="6">
        <v>31079</v>
      </c>
      <c r="Y169" s="2" t="str">
        <f t="shared" si="440"/>
        <v xml:space="preserve">      SPY</v>
      </c>
      <c r="Z169" s="11">
        <f t="shared" si="445"/>
        <v>11569.996450853907</v>
      </c>
      <c r="AA169" s="16">
        <f t="shared" si="301"/>
        <v>5099.5443068697532</v>
      </c>
      <c r="AB169" s="16">
        <f t="shared" si="302"/>
        <v>2437.8130228586033</v>
      </c>
      <c r="AC169" s="16">
        <f t="shared" si="303"/>
        <v>2661.7312840111499</v>
      </c>
      <c r="AD169" s="2">
        <f t="shared" si="415"/>
        <v>5518.1907090462664</v>
      </c>
      <c r="AE169" s="2">
        <f t="shared" si="416"/>
        <v>3244.3551954407544</v>
      </c>
      <c r="AF169" s="12" t="str">
        <f t="shared" si="484"/>
        <v/>
      </c>
      <c r="AG169" s="13" t="str">
        <f t="shared" si="478"/>
        <v/>
      </c>
      <c r="AH169" s="13" t="str">
        <f t="shared" ref="AH169:AI169" si="559">IF($B169=12,((AD169/AD157)-1)*100,"")</f>
        <v/>
      </c>
      <c r="AI169" s="13" t="str">
        <f t="shared" si="559"/>
        <v/>
      </c>
      <c r="AK169" s="12"/>
      <c r="AS169" s="7">
        <f t="shared" si="480"/>
        <v>20.160312011844518</v>
      </c>
      <c r="AT169" s="7">
        <f t="shared" ref="AT169:AU169" si="560">((AD169/AD157)-1)*100</f>
        <v>-0.5417976553355075</v>
      </c>
      <c r="AU169" s="7">
        <f t="shared" si="560"/>
        <v>20.860724130185403</v>
      </c>
      <c r="AV169" s="7">
        <f t="shared" si="487"/>
        <v>-0.70041211834088557</v>
      </c>
      <c r="AW169" s="7"/>
      <c r="AX169" s="7">
        <f t="shared" si="394"/>
        <v>66.360320130991582</v>
      </c>
      <c r="AY169" s="7">
        <f t="shared" ref="AY169:AZ169" si="561">((AD169/AD108)-1)*100</f>
        <v>5.6449596044655381</v>
      </c>
      <c r="AZ169" s="7">
        <f t="shared" si="561"/>
        <v>104.86999107282324</v>
      </c>
      <c r="BA169" s="7">
        <f t="shared" si="396"/>
        <v>-38.509670941831658</v>
      </c>
      <c r="BB169" s="7"/>
      <c r="BC169" s="7">
        <f t="shared" si="337"/>
        <v>266.71313713918175</v>
      </c>
      <c r="BD169" s="7">
        <f t="shared" ref="BD169:BE169" si="562">((AD169/AD57)-1)*100</f>
        <v>84.459973957986051</v>
      </c>
      <c r="BE169" s="7">
        <f t="shared" si="562"/>
        <v>222.76259366112029</v>
      </c>
      <c r="BF169" s="7">
        <f t="shared" si="338"/>
        <v>43.950543478061462</v>
      </c>
      <c r="BH169" s="1">
        <f t="shared" si="490"/>
        <v>124</v>
      </c>
      <c r="BI169" s="1">
        <f t="shared" si="491"/>
        <v>108</v>
      </c>
      <c r="BJ169" s="1">
        <f t="shared" si="492"/>
        <v>105</v>
      </c>
      <c r="BK169" s="1">
        <f t="shared" si="493"/>
        <v>96</v>
      </c>
      <c r="BL169" s="1">
        <f t="shared" si="494"/>
        <v>147</v>
      </c>
      <c r="BN169" s="1">
        <f t="shared" si="402"/>
        <v>98</v>
      </c>
      <c r="BO169" s="1">
        <f t="shared" si="403"/>
        <v>98</v>
      </c>
      <c r="BP169" s="1">
        <f t="shared" si="404"/>
        <v>95</v>
      </c>
      <c r="BQ169" s="1">
        <f t="shared" si="405"/>
        <v>69</v>
      </c>
      <c r="BR169" s="1">
        <f t="shared" si="406"/>
        <v>98</v>
      </c>
      <c r="BT169" s="1">
        <f t="shared" si="343"/>
        <v>47</v>
      </c>
      <c r="BU169" s="1">
        <f t="shared" si="344"/>
        <v>47</v>
      </c>
      <c r="BV169" s="1">
        <f t="shared" si="345"/>
        <v>47</v>
      </c>
      <c r="BW169" s="1">
        <f t="shared" si="346"/>
        <v>40</v>
      </c>
      <c r="BX169" s="1">
        <f t="shared" si="347"/>
        <v>47</v>
      </c>
    </row>
    <row r="170" spans="1:76">
      <c r="A170" s="1">
        <v>1985</v>
      </c>
      <c r="B170" s="1">
        <v>3</v>
      </c>
      <c r="C170" s="4">
        <v>4.3224</v>
      </c>
      <c r="D170" s="4">
        <v>6.6000000000000003E-2</v>
      </c>
      <c r="E170" s="2">
        <f t="shared" si="421"/>
        <v>5756.7089842540818</v>
      </c>
      <c r="F170" s="2">
        <f t="shared" si="422"/>
        <v>3246.4964698697459</v>
      </c>
      <c r="G170" s="5">
        <f t="shared" si="423"/>
        <v>1.7732066052377533</v>
      </c>
      <c r="H170" s="4">
        <f t="shared" si="424"/>
        <v>1.7698732515170781</v>
      </c>
      <c r="I170" s="4">
        <f t="shared" si="425"/>
        <v>1.824635447440011</v>
      </c>
      <c r="J170" s="4">
        <f t="shared" si="426"/>
        <v>-5.4762195922932966E-2</v>
      </c>
      <c r="K170" s="2" t="str">
        <f t="shared" si="436"/>
        <v xml:space="preserve">      SPX</v>
      </c>
      <c r="L170" s="11">
        <f t="shared" si="437"/>
        <v>11577.632648511471</v>
      </c>
      <c r="M170" s="2">
        <f t="shared" si="427"/>
        <v>5206.6730796172415</v>
      </c>
      <c r="N170" s="2">
        <f t="shared" si="428"/>
        <v>2543.1850529586436</v>
      </c>
      <c r="O170" s="2">
        <f t="shared" si="429"/>
        <v>2663.4880266585974</v>
      </c>
      <c r="P170" s="2">
        <f t="shared" si="438"/>
        <v>5756.7089842540818</v>
      </c>
      <c r="Q170" s="2">
        <f t="shared" si="439"/>
        <v>3246.4964698697459</v>
      </c>
      <c r="U170" s="5">
        <f t="shared" si="430"/>
        <v>4.3224</v>
      </c>
      <c r="V170" s="5">
        <f t="shared" si="431"/>
        <v>6.6000000000000003E-2</v>
      </c>
      <c r="X170" s="6">
        <v>31107</v>
      </c>
      <c r="Y170" s="2" t="str">
        <f t="shared" si="440"/>
        <v xml:space="preserve">      SPY</v>
      </c>
      <c r="Z170" s="11">
        <f t="shared" si="445"/>
        <v>11577.632648511471</v>
      </c>
      <c r="AA170" s="16">
        <f t="shared" si="301"/>
        <v>5206.6730796172415</v>
      </c>
      <c r="AB170" s="16">
        <f t="shared" si="302"/>
        <v>2543.1850529586436</v>
      </c>
      <c r="AC170" s="16">
        <f t="shared" si="303"/>
        <v>2663.4880266585974</v>
      </c>
      <c r="AD170" s="2">
        <f t="shared" si="415"/>
        <v>5756.7089842540818</v>
      </c>
      <c r="AE170" s="2">
        <f t="shared" si="416"/>
        <v>3246.4964698697459</v>
      </c>
      <c r="AF170" s="12" t="str">
        <f t="shared" si="484"/>
        <v/>
      </c>
      <c r="AG170" s="13" t="str">
        <f t="shared" si="478"/>
        <v/>
      </c>
      <c r="AH170" s="13" t="str">
        <f t="shared" ref="AH170:AI170" si="563">IF($B170=12,((AD170/AD158)-1)*100,"")</f>
        <v/>
      </c>
      <c r="AI170" s="13" t="str">
        <f t="shared" si="563"/>
        <v/>
      </c>
      <c r="AK170" s="12"/>
      <c r="AS170" s="7">
        <f t="shared" si="480"/>
        <v>14.612706969123245</v>
      </c>
      <c r="AT170" s="7">
        <f t="shared" ref="AT170:AU170" si="564">((AD170/AD158)-1)*100</f>
        <v>-1.0983908198873737</v>
      </c>
      <c r="AU170" s="7">
        <f t="shared" si="564"/>
        <v>18.881465230322171</v>
      </c>
      <c r="AV170" s="7">
        <f t="shared" si="487"/>
        <v>-4.2687582611989257</v>
      </c>
      <c r="AW170" s="7"/>
      <c r="AX170" s="7">
        <f t="shared" si="394"/>
        <v>68.023664746524389</v>
      </c>
      <c r="AY170" s="7">
        <f t="shared" ref="AY170:AZ170" si="565">((AD170/AD109)-1)*100</f>
        <v>11.239881280730589</v>
      </c>
      <c r="AZ170" s="7">
        <f t="shared" si="565"/>
        <v>105.02365739609702</v>
      </c>
      <c r="BA170" s="7">
        <f t="shared" si="396"/>
        <v>-36.999992649572633</v>
      </c>
      <c r="BB170" s="7"/>
      <c r="BC170" s="7">
        <f t="shared" si="337"/>
        <v>256.89431701309456</v>
      </c>
      <c r="BD170" s="7">
        <f t="shared" ref="BD170:BE170" si="566">((AD170/AD58)-1)*100</f>
        <v>94.80679264067264</v>
      </c>
      <c r="BE170" s="7">
        <f t="shared" si="566"/>
        <v>214.12055843077323</v>
      </c>
      <c r="BF170" s="7">
        <f t="shared" si="338"/>
        <v>42.773758582321335</v>
      </c>
      <c r="BH170" s="1">
        <f t="shared" si="490"/>
        <v>125</v>
      </c>
      <c r="BI170" s="1">
        <f t="shared" si="491"/>
        <v>108</v>
      </c>
      <c r="BJ170" s="1">
        <f t="shared" si="492"/>
        <v>106</v>
      </c>
      <c r="BK170" s="1">
        <f t="shared" si="493"/>
        <v>96</v>
      </c>
      <c r="BL170" s="1">
        <f t="shared" si="494"/>
        <v>148</v>
      </c>
      <c r="BN170" s="1">
        <f t="shared" si="402"/>
        <v>99</v>
      </c>
      <c r="BO170" s="1">
        <f t="shared" si="403"/>
        <v>99</v>
      </c>
      <c r="BP170" s="1">
        <f t="shared" si="404"/>
        <v>96</v>
      </c>
      <c r="BQ170" s="1">
        <f t="shared" si="405"/>
        <v>69</v>
      </c>
      <c r="BR170" s="1">
        <f t="shared" si="406"/>
        <v>99</v>
      </c>
      <c r="BT170" s="1">
        <f t="shared" si="343"/>
        <v>48</v>
      </c>
      <c r="BU170" s="1">
        <f t="shared" si="344"/>
        <v>48</v>
      </c>
      <c r="BV170" s="1">
        <f t="shared" si="345"/>
        <v>48</v>
      </c>
      <c r="BW170" s="1">
        <f t="shared" si="346"/>
        <v>41</v>
      </c>
      <c r="BX170" s="1">
        <f t="shared" si="347"/>
        <v>48</v>
      </c>
    </row>
    <row r="171" spans="1:76">
      <c r="A171" s="1">
        <v>1985</v>
      </c>
      <c r="B171" s="1">
        <v>4</v>
      </c>
      <c r="C171" s="4">
        <v>-3.2347000000000001</v>
      </c>
      <c r="D171" s="4">
        <v>-9.4E-2</v>
      </c>
      <c r="E171" s="2">
        <f t="shared" si="421"/>
        <v>5570.4967187404145</v>
      </c>
      <c r="F171" s="2">
        <f t="shared" si="422"/>
        <v>3243.444763188068</v>
      </c>
      <c r="G171" s="5">
        <f t="shared" si="423"/>
        <v>1.717463106498236</v>
      </c>
      <c r="H171" s="4">
        <f t="shared" si="424"/>
        <v>1.7199588276896094</v>
      </c>
      <c r="I171" s="4">
        <f t="shared" si="425"/>
        <v>1.7964321998237545</v>
      </c>
      <c r="J171" s="4">
        <f t="shared" si="426"/>
        <v>-7.6473372134145068E-2</v>
      </c>
      <c r="K171" s="2" t="str">
        <f t="shared" si="436"/>
        <v xml:space="preserve">      SPX</v>
      </c>
      <c r="L171" s="11">
        <f t="shared" si="437"/>
        <v>11566.749673821871</v>
      </c>
      <c r="M171" s="2">
        <f t="shared" si="427"/>
        <v>5121.9049939641282</v>
      </c>
      <c r="N171" s="2">
        <f t="shared" si="428"/>
        <v>2460.9206460505902</v>
      </c>
      <c r="O171" s="2">
        <f t="shared" si="429"/>
        <v>2660.9843479135384</v>
      </c>
      <c r="P171" s="2">
        <f t="shared" si="438"/>
        <v>5570.4967187404145</v>
      </c>
      <c r="Q171" s="2">
        <f t="shared" si="439"/>
        <v>3243.444763188068</v>
      </c>
      <c r="U171" s="5">
        <f t="shared" si="430"/>
        <v>-3.2347000000000001</v>
      </c>
      <c r="V171" s="5">
        <f t="shared" si="431"/>
        <v>-9.4E-2</v>
      </c>
      <c r="X171" s="6">
        <v>31138</v>
      </c>
      <c r="Y171" s="2" t="str">
        <f t="shared" si="440"/>
        <v xml:space="preserve">      SPY</v>
      </c>
      <c r="Z171" s="11">
        <f t="shared" si="445"/>
        <v>11566.749673821871</v>
      </c>
      <c r="AA171" s="16">
        <f t="shared" si="301"/>
        <v>5121.9049939641282</v>
      </c>
      <c r="AB171" s="16">
        <f t="shared" si="302"/>
        <v>2460.9206460505902</v>
      </c>
      <c r="AC171" s="16">
        <f t="shared" si="303"/>
        <v>2660.9843479135384</v>
      </c>
      <c r="AD171" s="2">
        <f t="shared" si="415"/>
        <v>5570.4967187404145</v>
      </c>
      <c r="AE171" s="2">
        <f t="shared" si="416"/>
        <v>3243.444763188068</v>
      </c>
      <c r="AF171" s="12" t="str">
        <f t="shared" si="484"/>
        <v/>
      </c>
      <c r="AG171" s="13" t="str">
        <f t="shared" si="478"/>
        <v/>
      </c>
      <c r="AH171" s="13" t="str">
        <f t="shared" ref="AH171:AI171" si="567">IF($B171=12,((AD171/AD159)-1)*100,"")</f>
        <v/>
      </c>
      <c r="AI171" s="13" t="str">
        <f t="shared" si="567"/>
        <v/>
      </c>
      <c r="AK171" s="12"/>
      <c r="AS171" s="7">
        <f t="shared" si="480"/>
        <v>15.806989001920858</v>
      </c>
      <c r="AT171" s="7">
        <f t="shared" ref="AT171:AU171" si="568">((AD171/AD159)-1)*100</f>
        <v>-3.209343824657096</v>
      </c>
      <c r="AU171" s="7">
        <f t="shared" si="568"/>
        <v>17.653187899836208</v>
      </c>
      <c r="AV171" s="7">
        <f t="shared" si="487"/>
        <v>-1.8461988979153503</v>
      </c>
      <c r="AW171" s="7"/>
      <c r="AX171" s="7">
        <f t="shared" si="394"/>
        <v>95.140284995149756</v>
      </c>
      <c r="AY171" s="7">
        <f t="shared" ref="AY171:AZ171" si="569">((AD171/AD110)-1)*100</f>
        <v>25.131046010830559</v>
      </c>
      <c r="AZ171" s="7">
        <f t="shared" si="569"/>
        <v>126.88909275587035</v>
      </c>
      <c r="BA171" s="7">
        <f t="shared" si="396"/>
        <v>-31.748807760720595</v>
      </c>
      <c r="BB171" s="7"/>
      <c r="BC171" s="7">
        <f t="shared" si="337"/>
        <v>259.47417188912306</v>
      </c>
      <c r="BD171" s="7">
        <f t="shared" ref="BD171:BE171" si="570">((AD171/AD59)-1)*100</f>
        <v>93.567556044808626</v>
      </c>
      <c r="BE171" s="7">
        <f t="shared" si="570"/>
        <v>216.39121788287835</v>
      </c>
      <c r="BF171" s="7">
        <f t="shared" si="338"/>
        <v>43.082954006244705</v>
      </c>
      <c r="BH171" s="1">
        <f t="shared" si="490"/>
        <v>126</v>
      </c>
      <c r="BI171" s="1">
        <f t="shared" si="491"/>
        <v>108</v>
      </c>
      <c r="BJ171" s="1">
        <f t="shared" si="492"/>
        <v>107</v>
      </c>
      <c r="BK171" s="1">
        <f t="shared" si="493"/>
        <v>96</v>
      </c>
      <c r="BL171" s="1">
        <f t="shared" si="494"/>
        <v>149</v>
      </c>
      <c r="BN171" s="1">
        <f t="shared" si="402"/>
        <v>100</v>
      </c>
      <c r="BO171" s="1">
        <f t="shared" si="403"/>
        <v>100</v>
      </c>
      <c r="BP171" s="1">
        <f t="shared" si="404"/>
        <v>97</v>
      </c>
      <c r="BQ171" s="1">
        <f t="shared" si="405"/>
        <v>69</v>
      </c>
      <c r="BR171" s="1">
        <f t="shared" si="406"/>
        <v>100</v>
      </c>
      <c r="BT171" s="1">
        <f t="shared" si="343"/>
        <v>49</v>
      </c>
      <c r="BU171" s="1">
        <f t="shared" si="344"/>
        <v>49</v>
      </c>
      <c r="BV171" s="1">
        <f t="shared" si="345"/>
        <v>49</v>
      </c>
      <c r="BW171" s="1">
        <f t="shared" si="346"/>
        <v>42</v>
      </c>
      <c r="BX171" s="1">
        <f t="shared" si="347"/>
        <v>49</v>
      </c>
    </row>
    <row r="172" spans="1:76">
      <c r="A172" s="1">
        <v>1985</v>
      </c>
      <c r="B172" s="1">
        <v>5</v>
      </c>
      <c r="C172" s="4">
        <v>-1.03E-2</v>
      </c>
      <c r="D172" s="4">
        <v>5.7779999999999996</v>
      </c>
      <c r="E172" s="2">
        <f t="shared" si="421"/>
        <v>5569.9229575783847</v>
      </c>
      <c r="F172" s="2">
        <f t="shared" si="422"/>
        <v>3430.8510016050745</v>
      </c>
      <c r="G172" s="5">
        <f t="shared" si="423"/>
        <v>1.6234814496381731</v>
      </c>
      <c r="H172" s="4">
        <f t="shared" si="424"/>
        <v>1.6280756104977654</v>
      </c>
      <c r="I172" s="4">
        <f t="shared" si="425"/>
        <v>1.7509188445117594</v>
      </c>
      <c r="J172" s="4">
        <f t="shared" si="426"/>
        <v>-0.122843234013994</v>
      </c>
      <c r="K172" s="2" t="str">
        <f t="shared" si="436"/>
        <v xml:space="preserve">      SPX</v>
      </c>
      <c r="L172" s="11">
        <f t="shared" si="437"/>
        <v>12235.076469975298</v>
      </c>
      <c r="M172" s="2">
        <f t="shared" si="427"/>
        <v>5275.4031947600297</v>
      </c>
      <c r="N172" s="2">
        <f t="shared" si="428"/>
        <v>2460.6671712240473</v>
      </c>
      <c r="O172" s="2">
        <f t="shared" si="429"/>
        <v>2814.7360235359824</v>
      </c>
      <c r="P172" s="2">
        <f t="shared" si="438"/>
        <v>5569.9229575783847</v>
      </c>
      <c r="Q172" s="2">
        <f t="shared" si="439"/>
        <v>3430.8510016050745</v>
      </c>
      <c r="U172" s="5">
        <f t="shared" si="430"/>
        <v>-1.03E-2</v>
      </c>
      <c r="V172" s="5">
        <f t="shared" si="431"/>
        <v>5.7779999999999996</v>
      </c>
      <c r="X172" s="6">
        <v>31168</v>
      </c>
      <c r="Y172" s="2" t="str">
        <f t="shared" si="440"/>
        <v xml:space="preserve">      SPY</v>
      </c>
      <c r="Z172" s="11">
        <f t="shared" si="445"/>
        <v>12235.076469975298</v>
      </c>
      <c r="AA172" s="16">
        <f t="shared" si="301"/>
        <v>5275.4031947600297</v>
      </c>
      <c r="AB172" s="16">
        <f t="shared" si="302"/>
        <v>2460.6671712240473</v>
      </c>
      <c r="AC172" s="16">
        <f t="shared" si="303"/>
        <v>2814.7360235359824</v>
      </c>
      <c r="AD172" s="2">
        <f t="shared" si="415"/>
        <v>5569.9229575783847</v>
      </c>
      <c r="AE172" s="2">
        <f t="shared" si="416"/>
        <v>3430.8510016050745</v>
      </c>
      <c r="AF172" s="12" t="str">
        <f t="shared" si="484"/>
        <v/>
      </c>
      <c r="AG172" s="13" t="str">
        <f t="shared" si="478"/>
        <v/>
      </c>
      <c r="AH172" s="13" t="str">
        <f t="shared" ref="AH172:AI172" si="571">IF($B172=12,((AD172/AD160)-1)*100,"")</f>
        <v/>
      </c>
      <c r="AI172" s="13" t="str">
        <f t="shared" si="571"/>
        <v/>
      </c>
      <c r="AK172" s="12"/>
      <c r="AS172" s="7">
        <f t="shared" si="480"/>
        <v>19.041587216848988</v>
      </c>
      <c r="AT172" s="7">
        <f t="shared" ref="AT172:AU172" si="572">((AD172/AD160)-1)*100</f>
        <v>-5.9503276480004974</v>
      </c>
      <c r="AU172" s="7">
        <f t="shared" si="572"/>
        <v>31.744568403506879</v>
      </c>
      <c r="AV172" s="7">
        <f t="shared" si="487"/>
        <v>-12.70298118665789</v>
      </c>
      <c r="AW172" s="7"/>
      <c r="AX172" s="7">
        <f t="shared" si="394"/>
        <v>97.294563014030857</v>
      </c>
      <c r="AY172" s="7">
        <f t="shared" ref="AY172:AZ172" si="573">((AD172/AD111)-1)*100</f>
        <v>20.647329426532469</v>
      </c>
      <c r="AZ172" s="7">
        <f t="shared" si="573"/>
        <v>129.39386610525844</v>
      </c>
      <c r="BA172" s="7">
        <f t="shared" si="396"/>
        <v>-32.099303091227583</v>
      </c>
      <c r="BB172" s="7"/>
      <c r="BC172" s="7">
        <f t="shared" si="337"/>
        <v>238.97747208878758</v>
      </c>
      <c r="BD172" s="7">
        <f t="shared" ref="BD172:BE172" si="574">((AD172/AD60)-1)*100</f>
        <v>103.27408004248908</v>
      </c>
      <c r="BE172" s="7">
        <f t="shared" si="574"/>
        <v>198.35104609994394</v>
      </c>
      <c r="BF172" s="7">
        <f t="shared" si="338"/>
        <v>40.626425988843636</v>
      </c>
      <c r="BH172" s="1">
        <f t="shared" si="490"/>
        <v>127</v>
      </c>
      <c r="BI172" s="1">
        <f t="shared" si="491"/>
        <v>108</v>
      </c>
      <c r="BJ172" s="1">
        <f t="shared" si="492"/>
        <v>108</v>
      </c>
      <c r="BK172" s="1">
        <f t="shared" si="493"/>
        <v>96</v>
      </c>
      <c r="BL172" s="1">
        <f t="shared" si="494"/>
        <v>150</v>
      </c>
      <c r="BN172" s="1">
        <f t="shared" si="402"/>
        <v>101</v>
      </c>
      <c r="BO172" s="1">
        <f t="shared" si="403"/>
        <v>101</v>
      </c>
      <c r="BP172" s="1">
        <f t="shared" si="404"/>
        <v>98</v>
      </c>
      <c r="BQ172" s="1">
        <f t="shared" si="405"/>
        <v>69</v>
      </c>
      <c r="BR172" s="1">
        <f t="shared" si="406"/>
        <v>101</v>
      </c>
      <c r="BT172" s="1">
        <f t="shared" si="343"/>
        <v>50</v>
      </c>
      <c r="BU172" s="1">
        <f t="shared" si="344"/>
        <v>50</v>
      </c>
      <c r="BV172" s="1">
        <f t="shared" si="345"/>
        <v>50</v>
      </c>
      <c r="BW172" s="1">
        <f t="shared" si="346"/>
        <v>43</v>
      </c>
      <c r="BX172" s="1">
        <f t="shared" si="347"/>
        <v>50</v>
      </c>
    </row>
    <row r="173" spans="1:76">
      <c r="A173" s="1">
        <v>1985</v>
      </c>
      <c r="B173" s="1">
        <v>6</v>
      </c>
      <c r="C173" s="4">
        <v>-2.9140999999999999</v>
      </c>
      <c r="D173" s="4">
        <v>1.5669999999999999</v>
      </c>
      <c r="E173" s="2">
        <f t="shared" si="421"/>
        <v>5407.6098326715928</v>
      </c>
      <c r="F173" s="2">
        <f t="shared" si="422"/>
        <v>3484.6124368002265</v>
      </c>
      <c r="G173" s="5">
        <f t="shared" si="423"/>
        <v>1.5518540241557464</v>
      </c>
      <c r="H173" s="4">
        <f t="shared" si="424"/>
        <v>1.5554836235053662</v>
      </c>
      <c r="I173" s="4">
        <f t="shared" si="425"/>
        <v>1.6985333654707035</v>
      </c>
      <c r="J173" s="4">
        <f t="shared" si="426"/>
        <v>-0.14304974196533737</v>
      </c>
      <c r="K173" s="2" t="str">
        <f t="shared" si="436"/>
        <v xml:space="preserve">      SPX</v>
      </c>
      <c r="L173" s="11">
        <f t="shared" si="437"/>
        <v>12426.800118259813</v>
      </c>
      <c r="M173" s="2">
        <f t="shared" si="427"/>
        <v>5247.8038062121987</v>
      </c>
      <c r="N173" s="2">
        <f t="shared" si="428"/>
        <v>2388.9608691874073</v>
      </c>
      <c r="O173" s="2">
        <f t="shared" si="429"/>
        <v>2858.8429370247914</v>
      </c>
      <c r="P173" s="2">
        <f t="shared" si="438"/>
        <v>5407.6098326715928</v>
      </c>
      <c r="Q173" s="2">
        <f t="shared" si="439"/>
        <v>3484.6124368002265</v>
      </c>
      <c r="U173" s="5">
        <f t="shared" si="430"/>
        <v>-2.9140999999999999</v>
      </c>
      <c r="V173" s="5">
        <f t="shared" si="431"/>
        <v>1.5669999999999999</v>
      </c>
      <c r="X173" s="6">
        <v>31199</v>
      </c>
      <c r="Y173" s="2" t="str">
        <f t="shared" si="440"/>
        <v xml:space="preserve">      SPY</v>
      </c>
      <c r="Z173" s="11">
        <f t="shared" si="445"/>
        <v>12426.800118259813</v>
      </c>
      <c r="AA173" s="16">
        <f t="shared" si="301"/>
        <v>5247.8038062121987</v>
      </c>
      <c r="AB173" s="16">
        <f t="shared" si="302"/>
        <v>2388.9608691874073</v>
      </c>
      <c r="AC173" s="16">
        <f t="shared" si="303"/>
        <v>2858.8429370247914</v>
      </c>
      <c r="AD173" s="2">
        <f t="shared" si="415"/>
        <v>5407.6098326715928</v>
      </c>
      <c r="AE173" s="2">
        <f t="shared" si="416"/>
        <v>3484.6124368002265</v>
      </c>
      <c r="AF173" s="12" t="str">
        <f t="shared" si="484"/>
        <v/>
      </c>
      <c r="AG173" s="13" t="str">
        <f t="shared" si="478"/>
        <v/>
      </c>
      <c r="AH173" s="13" t="str">
        <f t="shared" ref="AH173:AI173" si="575">IF($B173=12,((AD173/AD161)-1)*100,"")</f>
        <v/>
      </c>
      <c r="AI173" s="13" t="str">
        <f t="shared" si="575"/>
        <v/>
      </c>
      <c r="AK173" s="12"/>
      <c r="AS173" s="7">
        <f t="shared" si="480"/>
        <v>23.702269062543312</v>
      </c>
      <c r="AT173" s="7">
        <f t="shared" ref="AT173:AU173" si="576">((AD173/AD161)-1)*100</f>
        <v>-6.5800178125196229</v>
      </c>
      <c r="AU173" s="7">
        <f t="shared" si="576"/>
        <v>30.964457767675935</v>
      </c>
      <c r="AV173" s="7">
        <f t="shared" si="487"/>
        <v>-7.2621887051326226</v>
      </c>
      <c r="AW173" s="7"/>
      <c r="AX173" s="7">
        <f t="shared" si="394"/>
        <v>90.578974774561786</v>
      </c>
      <c r="AY173" s="7">
        <f t="shared" ref="AY173:AZ173" si="577">((AD173/AD112)-1)*100</f>
        <v>10.417707323609161</v>
      </c>
      <c r="AZ173" s="7">
        <f t="shared" si="577"/>
        <v>121.58566943785583</v>
      </c>
      <c r="BA173" s="7">
        <f t="shared" si="396"/>
        <v>-31.006694663294041</v>
      </c>
      <c r="BB173" s="7"/>
      <c r="BC173" s="7">
        <f t="shared" si="337"/>
        <v>247.21628233651577</v>
      </c>
      <c r="BD173" s="7">
        <f t="shared" ref="BD173:BE173" si="578">((AD173/AD61)-1)*100</f>
        <v>86.673846120930406</v>
      </c>
      <c r="BE173" s="7">
        <f t="shared" si="578"/>
        <v>205.60243552379566</v>
      </c>
      <c r="BF173" s="7">
        <f t="shared" si="338"/>
        <v>41.613846812720112</v>
      </c>
      <c r="BH173" s="1">
        <f t="shared" si="490"/>
        <v>128</v>
      </c>
      <c r="BI173" s="1">
        <f t="shared" si="491"/>
        <v>108</v>
      </c>
      <c r="BJ173" s="1">
        <f t="shared" si="492"/>
        <v>109</v>
      </c>
      <c r="BK173" s="1">
        <f t="shared" si="493"/>
        <v>96</v>
      </c>
      <c r="BL173" s="1">
        <f t="shared" si="494"/>
        <v>151</v>
      </c>
      <c r="BN173" s="1">
        <f t="shared" si="402"/>
        <v>102</v>
      </c>
      <c r="BO173" s="1">
        <f t="shared" si="403"/>
        <v>102</v>
      </c>
      <c r="BP173" s="1">
        <f t="shared" si="404"/>
        <v>99</v>
      </c>
      <c r="BQ173" s="1">
        <f t="shared" si="405"/>
        <v>69</v>
      </c>
      <c r="BR173" s="1">
        <f t="shared" si="406"/>
        <v>102</v>
      </c>
      <c r="BT173" s="1">
        <f t="shared" si="343"/>
        <v>51</v>
      </c>
      <c r="BU173" s="1">
        <f t="shared" si="344"/>
        <v>51</v>
      </c>
      <c r="BV173" s="1">
        <f t="shared" si="345"/>
        <v>51</v>
      </c>
      <c r="BW173" s="1">
        <f t="shared" si="346"/>
        <v>44</v>
      </c>
      <c r="BX173" s="1">
        <f t="shared" si="347"/>
        <v>51</v>
      </c>
    </row>
    <row r="174" spans="1:76">
      <c r="A174" s="1">
        <v>1985</v>
      </c>
      <c r="B174" s="1">
        <v>7</v>
      </c>
      <c r="C174" s="4">
        <v>-2.2479</v>
      </c>
      <c r="D174" s="4">
        <v>-0.14599999999999999</v>
      </c>
      <c r="E174" s="2">
        <f t="shared" si="421"/>
        <v>5286.0521712429681</v>
      </c>
      <c r="F174" s="2">
        <f t="shared" si="422"/>
        <v>3479.5249026424981</v>
      </c>
      <c r="G174" s="5">
        <f t="shared" si="423"/>
        <v>1.5191879118981206</v>
      </c>
      <c r="H174" s="4">
        <f t="shared" si="424"/>
        <v>1.5209162791175133</v>
      </c>
      <c r="I174" s="4">
        <f t="shared" si="425"/>
        <v>1.6513371934779186</v>
      </c>
      <c r="J174" s="4">
        <f t="shared" si="426"/>
        <v>-0.13042091436040537</v>
      </c>
      <c r="K174" s="2" t="str">
        <f t="shared" si="436"/>
        <v xml:space="preserve">      SPX</v>
      </c>
      <c r="L174" s="11">
        <f t="shared" si="437"/>
        <v>12408.656990087153</v>
      </c>
      <c r="M174" s="2">
        <f t="shared" si="427"/>
        <v>5189.9284441456784</v>
      </c>
      <c r="N174" s="2">
        <f t="shared" si="428"/>
        <v>2335.2594178089435</v>
      </c>
      <c r="O174" s="2">
        <f t="shared" si="429"/>
        <v>2854.669026336735</v>
      </c>
      <c r="P174" s="2">
        <f t="shared" si="438"/>
        <v>5286.0521712429681</v>
      </c>
      <c r="Q174" s="2">
        <f t="shared" si="439"/>
        <v>3479.5249026424981</v>
      </c>
      <c r="U174" s="5">
        <f t="shared" si="430"/>
        <v>-2.2479</v>
      </c>
      <c r="V174" s="5">
        <f t="shared" si="431"/>
        <v>-0.14599999999999999</v>
      </c>
      <c r="X174" s="6">
        <v>31229</v>
      </c>
      <c r="Y174" s="2" t="str">
        <f t="shared" si="440"/>
        <v xml:space="preserve">      SPY</v>
      </c>
      <c r="Z174" s="11">
        <f t="shared" si="445"/>
        <v>12408.656990087153</v>
      </c>
      <c r="AA174" s="16">
        <f t="shared" si="301"/>
        <v>5189.9284441456784</v>
      </c>
      <c r="AB174" s="16">
        <f t="shared" si="302"/>
        <v>2335.2594178089435</v>
      </c>
      <c r="AC174" s="16">
        <f t="shared" si="303"/>
        <v>2854.669026336735</v>
      </c>
      <c r="AD174" s="2">
        <f t="shared" si="415"/>
        <v>5286.0521712429681</v>
      </c>
      <c r="AE174" s="2">
        <f t="shared" si="416"/>
        <v>3479.5249026424981</v>
      </c>
      <c r="AF174" s="12" t="str">
        <f t="shared" si="484"/>
        <v/>
      </c>
      <c r="AG174" s="13" t="str">
        <f t="shared" si="478"/>
        <v/>
      </c>
      <c r="AH174" s="13" t="str">
        <f t="shared" ref="AH174:AI174" si="579">IF($B174=12,((AD174/AD162)-1)*100,"")</f>
        <v/>
      </c>
      <c r="AI174" s="13" t="str">
        <f t="shared" si="579"/>
        <v/>
      </c>
      <c r="AK174" s="12"/>
      <c r="AS174" s="7">
        <f t="shared" si="480"/>
        <v>32.415198115973197</v>
      </c>
      <c r="AT174" s="7">
        <f t="shared" ref="AT174:AU174" si="580">((AD174/AD162)-1)*100</f>
        <v>-2.1049847905869834</v>
      </c>
      <c r="AU174" s="7">
        <f t="shared" si="580"/>
        <v>32.415198115973197</v>
      </c>
      <c r="AV174" s="7">
        <f t="shared" si="487"/>
        <v>0</v>
      </c>
      <c r="AW174" s="7"/>
      <c r="AX174" s="7">
        <f t="shared" si="394"/>
        <v>84.464279662858104</v>
      </c>
      <c r="AY174" s="7">
        <f t="shared" ref="AY174:AZ174" si="581">((AD174/AD113)-1)*100</f>
        <v>2.1834166094840679</v>
      </c>
      <c r="AZ174" s="7">
        <f t="shared" si="581"/>
        <v>114.47612961932126</v>
      </c>
      <c r="BA174" s="7">
        <f t="shared" si="396"/>
        <v>-30.011849956463152</v>
      </c>
      <c r="BB174" s="7"/>
      <c r="BC174" s="7">
        <f t="shared" si="337"/>
        <v>235.40615900580869</v>
      </c>
      <c r="BD174" s="7">
        <f t="shared" ref="BD174:BE174" si="582">((AD174/AD62)-1)*100</f>
        <v>82.103200553639709</v>
      </c>
      <c r="BE174" s="7">
        <f t="shared" si="582"/>
        <v>195.20775463667496</v>
      </c>
      <c r="BF174" s="7">
        <f t="shared" si="338"/>
        <v>40.198404369133726</v>
      </c>
      <c r="BH174" s="1">
        <f t="shared" si="490"/>
        <v>129</v>
      </c>
      <c r="BI174" s="1">
        <f t="shared" si="491"/>
        <v>108</v>
      </c>
      <c r="BJ174" s="1">
        <f t="shared" si="492"/>
        <v>110</v>
      </c>
      <c r="BK174" s="1">
        <f t="shared" si="493"/>
        <v>97</v>
      </c>
      <c r="BL174" s="1">
        <f t="shared" si="494"/>
        <v>152</v>
      </c>
      <c r="BN174" s="1">
        <f t="shared" si="402"/>
        <v>103</v>
      </c>
      <c r="BO174" s="1">
        <f t="shared" si="403"/>
        <v>103</v>
      </c>
      <c r="BP174" s="1">
        <f t="shared" si="404"/>
        <v>100</v>
      </c>
      <c r="BQ174" s="1">
        <f t="shared" si="405"/>
        <v>69</v>
      </c>
      <c r="BR174" s="1">
        <f t="shared" si="406"/>
        <v>103</v>
      </c>
      <c r="BT174" s="1">
        <f t="shared" si="343"/>
        <v>52</v>
      </c>
      <c r="BU174" s="1">
        <f t="shared" si="344"/>
        <v>52</v>
      </c>
      <c r="BV174" s="1">
        <f t="shared" si="345"/>
        <v>52</v>
      </c>
      <c r="BW174" s="1">
        <f t="shared" si="346"/>
        <v>45</v>
      </c>
      <c r="BX174" s="1">
        <f t="shared" si="347"/>
        <v>52</v>
      </c>
    </row>
    <row r="175" spans="1:76">
      <c r="A175" s="1">
        <v>1985</v>
      </c>
      <c r="B175" s="1">
        <v>8</v>
      </c>
      <c r="C175" s="4">
        <v>1.4973000000000001</v>
      </c>
      <c r="D175" s="4">
        <v>-0.85399999999999998</v>
      </c>
      <c r="E175" s="2">
        <f t="shared" si="421"/>
        <v>5365.2002304029884</v>
      </c>
      <c r="F175" s="2">
        <f t="shared" si="422"/>
        <v>3449.8097599739312</v>
      </c>
      <c r="G175" s="5">
        <f t="shared" si="423"/>
        <v>1.5552162593578873</v>
      </c>
      <c r="H175" s="4">
        <f t="shared" si="424"/>
        <v>1.5535829269654886</v>
      </c>
      <c r="I175" s="4">
        <f t="shared" si="425"/>
        <v>1.6260422108147525</v>
      </c>
      <c r="J175" s="4">
        <f t="shared" si="426"/>
        <v>-7.2459283849263922E-2</v>
      </c>
      <c r="K175" s="2" t="str">
        <f t="shared" si="436"/>
        <v xml:space="preserve">      SPX</v>
      </c>
      <c r="L175" s="11">
        <f t="shared" si="437"/>
        <v>12302.687059391808</v>
      </c>
      <c r="M175" s="2">
        <f t="shared" si="427"/>
        <v>5200.5154099236152</v>
      </c>
      <c r="N175" s="2">
        <f t="shared" si="428"/>
        <v>2370.2252570717965</v>
      </c>
      <c r="O175" s="2">
        <f t="shared" si="429"/>
        <v>2830.2901528518191</v>
      </c>
      <c r="P175" s="2">
        <f t="shared" si="438"/>
        <v>5365.2002304029884</v>
      </c>
      <c r="Q175" s="2">
        <f t="shared" si="439"/>
        <v>3449.8097599739312</v>
      </c>
      <c r="U175" s="5">
        <f t="shared" si="430"/>
        <v>1.4973000000000001</v>
      </c>
      <c r="V175" s="5">
        <f t="shared" si="431"/>
        <v>-0.85399999999999998</v>
      </c>
      <c r="X175" s="6">
        <v>31260</v>
      </c>
      <c r="Y175" s="2" t="str">
        <f t="shared" si="440"/>
        <v xml:space="preserve">      SPY</v>
      </c>
      <c r="Z175" s="11">
        <f t="shared" si="445"/>
        <v>12302.687059391808</v>
      </c>
      <c r="AA175" s="16">
        <f t="shared" si="301"/>
        <v>5200.5154099236152</v>
      </c>
      <c r="AB175" s="16">
        <f t="shared" si="302"/>
        <v>2370.2252570717965</v>
      </c>
      <c r="AC175" s="16">
        <f t="shared" si="303"/>
        <v>2830.2901528518191</v>
      </c>
      <c r="AD175" s="2">
        <f t="shared" si="415"/>
        <v>5365.2002304029884</v>
      </c>
      <c r="AE175" s="2">
        <f t="shared" si="416"/>
        <v>3449.8097599739312</v>
      </c>
      <c r="AF175" s="12" t="str">
        <f t="shared" si="484"/>
        <v/>
      </c>
      <c r="AG175" s="13" t="str">
        <f t="shared" si="478"/>
        <v/>
      </c>
      <c r="AH175" s="13" t="str">
        <f t="shared" ref="AH175:AI175" si="583">IF($B175=12,((AD175/AD163)-1)*100,"")</f>
        <v/>
      </c>
      <c r="AI175" s="13" t="str">
        <f t="shared" si="583"/>
        <v/>
      </c>
      <c r="AK175" s="12"/>
      <c r="AS175" s="7">
        <f t="shared" si="480"/>
        <v>18.226279728094742</v>
      </c>
      <c r="AT175" s="7">
        <f t="shared" ref="AT175:AU175" si="584">((AD175/AD163)-1)*100</f>
        <v>-4.7286309720137254</v>
      </c>
      <c r="AU175" s="7">
        <f t="shared" si="584"/>
        <v>18.226279728094742</v>
      </c>
      <c r="AV175" s="7">
        <f t="shared" si="487"/>
        <v>0</v>
      </c>
      <c r="AW175" s="7"/>
      <c r="AX175" s="7">
        <f t="shared" si="394"/>
        <v>74.598827773045315</v>
      </c>
      <c r="AY175" s="7">
        <f t="shared" ref="AY175:AZ175" si="585">((AD175/AD114)-1)*100</f>
        <v>-0.98778984403741221</v>
      </c>
      <c r="AZ175" s="7">
        <f t="shared" si="585"/>
        <v>98.809360102817195</v>
      </c>
      <c r="BA175" s="7">
        <f t="shared" si="396"/>
        <v>-24.21053232977188</v>
      </c>
      <c r="BB175" s="7"/>
      <c r="BC175" s="7">
        <f t="shared" si="337"/>
        <v>235.14925158523221</v>
      </c>
      <c r="BD175" s="7">
        <f t="shared" ref="BD175:BE175" si="586">((AD175/AD63)-1)*100</f>
        <v>77.979575879503145</v>
      </c>
      <c r="BE175" s="7">
        <f t="shared" si="586"/>
        <v>194.98163755223419</v>
      </c>
      <c r="BF175" s="7">
        <f t="shared" si="338"/>
        <v>40.167614032998017</v>
      </c>
      <c r="BH175" s="1">
        <f t="shared" si="490"/>
        <v>130</v>
      </c>
      <c r="BI175" s="1">
        <f t="shared" si="491"/>
        <v>108</v>
      </c>
      <c r="BJ175" s="1">
        <f t="shared" si="492"/>
        <v>111</v>
      </c>
      <c r="BK175" s="1">
        <f t="shared" si="493"/>
        <v>98</v>
      </c>
      <c r="BL175" s="1">
        <f t="shared" si="494"/>
        <v>153</v>
      </c>
      <c r="BN175" s="1">
        <f t="shared" si="402"/>
        <v>104</v>
      </c>
      <c r="BO175" s="1">
        <f t="shared" si="403"/>
        <v>103</v>
      </c>
      <c r="BP175" s="1">
        <f t="shared" si="404"/>
        <v>101</v>
      </c>
      <c r="BQ175" s="1">
        <f t="shared" si="405"/>
        <v>69</v>
      </c>
      <c r="BR175" s="1">
        <f t="shared" si="406"/>
        <v>104</v>
      </c>
      <c r="BT175" s="1">
        <f t="shared" si="343"/>
        <v>53</v>
      </c>
      <c r="BU175" s="1">
        <f t="shared" si="344"/>
        <v>53</v>
      </c>
      <c r="BV175" s="1">
        <f t="shared" si="345"/>
        <v>53</v>
      </c>
      <c r="BW175" s="1">
        <f t="shared" si="346"/>
        <v>46</v>
      </c>
      <c r="BX175" s="1">
        <f t="shared" si="347"/>
        <v>53</v>
      </c>
    </row>
    <row r="176" spans="1:76">
      <c r="A176" s="1">
        <v>1985</v>
      </c>
      <c r="B176" s="1">
        <v>9</v>
      </c>
      <c r="C176" s="4">
        <v>5.6867999999999999</v>
      </c>
      <c r="D176" s="4">
        <v>-3.1280000000000001</v>
      </c>
      <c r="E176" s="2">
        <f t="shared" si="421"/>
        <v>5670.3084371055447</v>
      </c>
      <c r="F176" s="2">
        <f t="shared" si="422"/>
        <v>3341.8997106819465</v>
      </c>
      <c r="G176" s="5">
        <f t="shared" si="423"/>
        <v>1.6967320769624366</v>
      </c>
      <c r="H176" s="4">
        <f t="shared" si="424"/>
        <v>1.6899154507721057</v>
      </c>
      <c r="I176" s="4">
        <f t="shared" si="425"/>
        <v>1.6446448071694064</v>
      </c>
      <c r="J176" s="4">
        <f t="shared" si="426"/>
        <v>4.5270643602699279E-2</v>
      </c>
      <c r="K176" s="2" t="str">
        <f t="shared" si="436"/>
        <v xml:space="preserve">      SPX</v>
      </c>
      <c r="L176" s="11">
        <f t="shared" si="437"/>
        <v>11917.859008174033</v>
      </c>
      <c r="M176" s="2">
        <f t="shared" si="427"/>
        <v>5246.7739038615691</v>
      </c>
      <c r="N176" s="2">
        <f t="shared" si="428"/>
        <v>2505.0152269909554</v>
      </c>
      <c r="O176" s="2">
        <f t="shared" si="429"/>
        <v>2741.7586768706142</v>
      </c>
      <c r="P176" s="2">
        <f t="shared" si="438"/>
        <v>5670.3084371055447</v>
      </c>
      <c r="Q176" s="2">
        <f t="shared" si="439"/>
        <v>3341.8997106819465</v>
      </c>
      <c r="U176" s="5">
        <f t="shared" si="430"/>
        <v>5.6867999999999999</v>
      </c>
      <c r="V176" s="5">
        <f t="shared" si="431"/>
        <v>-3.1280000000000001</v>
      </c>
      <c r="X176" s="6">
        <v>31291</v>
      </c>
      <c r="Y176" s="2" t="str">
        <f t="shared" si="440"/>
        <v xml:space="preserve">      SPY</v>
      </c>
      <c r="Z176" s="11">
        <f t="shared" si="445"/>
        <v>11917.859008174033</v>
      </c>
      <c r="AA176" s="16">
        <f t="shared" si="301"/>
        <v>5246.7739038615691</v>
      </c>
      <c r="AB176" s="16">
        <f t="shared" si="302"/>
        <v>2505.0152269909554</v>
      </c>
      <c r="AC176" s="16">
        <f t="shared" si="303"/>
        <v>2741.7586768706142</v>
      </c>
      <c r="AD176" s="2">
        <f t="shared" si="415"/>
        <v>5670.3084371055447</v>
      </c>
      <c r="AE176" s="2">
        <f t="shared" si="416"/>
        <v>3341.8997106819465</v>
      </c>
      <c r="AF176" s="12" t="str">
        <f t="shared" si="484"/>
        <v/>
      </c>
      <c r="AG176" s="13" t="str">
        <f t="shared" si="478"/>
        <v/>
      </c>
      <c r="AH176" s="13" t="str">
        <f t="shared" ref="AH176:AI176" si="587">IF($B176=12,((AD176/AD164)-1)*100,"")</f>
        <v/>
      </c>
      <c r="AI176" s="13" t="str">
        <f t="shared" si="587"/>
        <v/>
      </c>
      <c r="AK176" s="12"/>
      <c r="AS176" s="7">
        <f t="shared" si="480"/>
        <v>14.500681534631621</v>
      </c>
      <c r="AT176" s="7">
        <f t="shared" ref="AT176:AU176" si="588">((AD176/AD164)-1)*100</f>
        <v>1.4858234702880724</v>
      </c>
      <c r="AU176" s="7">
        <f t="shared" si="588"/>
        <v>14.500681534631621</v>
      </c>
      <c r="AV176" s="7">
        <f t="shared" si="487"/>
        <v>0</v>
      </c>
      <c r="AW176" s="7"/>
      <c r="AX176" s="7">
        <f t="shared" si="394"/>
        <v>67.444512419740875</v>
      </c>
      <c r="AY176" s="7">
        <f t="shared" ref="AY176:AZ176" si="589">((AD176/AD115)-1)*100</f>
        <v>2.9857950802703037</v>
      </c>
      <c r="AZ176" s="7">
        <f t="shared" si="589"/>
        <v>90.663000384909637</v>
      </c>
      <c r="BA176" s="7">
        <f t="shared" si="396"/>
        <v>-23.218487965168762</v>
      </c>
      <c r="BB176" s="7"/>
      <c r="BC176" s="7">
        <f t="shared" si="337"/>
        <v>228.31666430269206</v>
      </c>
      <c r="BD176" s="7">
        <f t="shared" ref="BD176:BE176" si="590">((AD176/AD64)-1)*100</f>
        <v>84.758453223354977</v>
      </c>
      <c r="BE176" s="7">
        <f t="shared" si="590"/>
        <v>188.96793537092495</v>
      </c>
      <c r="BF176" s="7">
        <f t="shared" si="338"/>
        <v>39.348728931767113</v>
      </c>
      <c r="BH176" s="1">
        <f t="shared" si="490"/>
        <v>131</v>
      </c>
      <c r="BI176" s="1">
        <f t="shared" si="491"/>
        <v>109</v>
      </c>
      <c r="BJ176" s="1">
        <f t="shared" si="492"/>
        <v>112</v>
      </c>
      <c r="BK176" s="1">
        <f t="shared" si="493"/>
        <v>99</v>
      </c>
      <c r="BL176" s="1">
        <f t="shared" si="494"/>
        <v>154</v>
      </c>
      <c r="BN176" s="1">
        <f t="shared" si="402"/>
        <v>105</v>
      </c>
      <c r="BO176" s="1">
        <f t="shared" si="403"/>
        <v>104</v>
      </c>
      <c r="BP176" s="1">
        <f t="shared" si="404"/>
        <v>102</v>
      </c>
      <c r="BQ176" s="1">
        <f t="shared" si="405"/>
        <v>69</v>
      </c>
      <c r="BR176" s="1">
        <f t="shared" si="406"/>
        <v>105</v>
      </c>
      <c r="BT176" s="1">
        <f t="shared" si="343"/>
        <v>54</v>
      </c>
      <c r="BU176" s="1">
        <f t="shared" si="344"/>
        <v>54</v>
      </c>
      <c r="BV176" s="1">
        <f t="shared" si="345"/>
        <v>54</v>
      </c>
      <c r="BW176" s="1">
        <f t="shared" si="346"/>
        <v>47</v>
      </c>
      <c r="BX176" s="1">
        <f t="shared" si="347"/>
        <v>54</v>
      </c>
    </row>
    <row r="177" spans="1:76">
      <c r="A177" s="1">
        <v>1985</v>
      </c>
      <c r="B177" s="1">
        <v>10</v>
      </c>
      <c r="C177" s="4">
        <v>7.2411000000000003</v>
      </c>
      <c r="D177" s="4">
        <v>4.6189999999999998</v>
      </c>
      <c r="E177" s="2">
        <f t="shared" si="421"/>
        <v>6080.9011413447943</v>
      </c>
      <c r="F177" s="2">
        <f t="shared" si="422"/>
        <v>3496.2620583183457</v>
      </c>
      <c r="G177" s="5">
        <f t="shared" si="423"/>
        <v>1.7392578244748693</v>
      </c>
      <c r="H177" s="4">
        <f t="shared" si="424"/>
        <v>1.7369081876318806</v>
      </c>
      <c r="I177" s="4">
        <f t="shared" si="425"/>
        <v>1.6695429696182127</v>
      </c>
      <c r="J177" s="4">
        <f t="shared" si="426"/>
        <v>6.7365218013667905E-2</v>
      </c>
      <c r="K177" s="2" t="str">
        <f t="shared" si="436"/>
        <v>GSCI</v>
      </c>
      <c r="L177" s="11">
        <f t="shared" si="437"/>
        <v>12780.843096814922</v>
      </c>
      <c r="M177" s="2">
        <f t="shared" si="427"/>
        <v>5554.8063947478649</v>
      </c>
      <c r="N177" s="2">
        <f t="shared" si="428"/>
        <v>2686.4058845925974</v>
      </c>
      <c r="O177" s="2">
        <f t="shared" si="429"/>
        <v>2868.4005101552675</v>
      </c>
      <c r="P177" s="2">
        <f t="shared" si="438"/>
        <v>6080.9011413447943</v>
      </c>
      <c r="Q177" s="2">
        <f t="shared" si="439"/>
        <v>3496.2620583183457</v>
      </c>
      <c r="U177" s="5">
        <f t="shared" si="430"/>
        <v>7.2411000000000003</v>
      </c>
      <c r="V177" s="5">
        <f t="shared" si="431"/>
        <v>4.6189999999999998</v>
      </c>
      <c r="X177" s="6">
        <v>31321</v>
      </c>
      <c r="Y177" s="2" t="str">
        <f t="shared" si="440"/>
        <v>DBC</v>
      </c>
      <c r="Z177" s="11">
        <f t="shared" si="445"/>
        <v>12780.843096814922</v>
      </c>
      <c r="AA177" s="16">
        <f t="shared" ref="AA177:AA240" si="591">SUM(AB177:AC177)</f>
        <v>5554.8063947478649</v>
      </c>
      <c r="AB177" s="16">
        <f t="shared" ref="AB177:AB240" si="592">IF($B177=1,($AA176/2)*(1+(U177/100)),AB176*(1+(U177/100)))</f>
        <v>2686.4058845925974</v>
      </c>
      <c r="AC177" s="16">
        <f t="shared" ref="AC177:AC240" si="593">IF($B177=1,($AA176/2)*(1+(V177/100)),AC176*(1+(V177/100)))</f>
        <v>2868.4005101552675</v>
      </c>
      <c r="AD177" s="2">
        <f t="shared" si="415"/>
        <v>6080.9011413447943</v>
      </c>
      <c r="AE177" s="2">
        <f t="shared" si="416"/>
        <v>3496.2620583183457</v>
      </c>
      <c r="AF177" s="12" t="str">
        <f t="shared" si="484"/>
        <v/>
      </c>
      <c r="AG177" s="13" t="str">
        <f t="shared" si="478"/>
        <v/>
      </c>
      <c r="AH177" s="13" t="str">
        <f t="shared" ref="AH177:AI177" si="594">IF($B177=12,((AD177/AD165)-1)*100,"")</f>
        <v/>
      </c>
      <c r="AI177" s="13" t="str">
        <f t="shared" si="594"/>
        <v/>
      </c>
      <c r="AK177" s="12"/>
      <c r="AS177" s="7">
        <f t="shared" si="480"/>
        <v>22.320855093127289</v>
      </c>
      <c r="AT177" s="7">
        <f t="shared" ref="AT177:AU177" si="595">((AD177/AD165)-1)*100</f>
        <v>8.3391866721301167</v>
      </c>
      <c r="AU177" s="7">
        <f t="shared" si="595"/>
        <v>19.330047332486178</v>
      </c>
      <c r="AV177" s="7">
        <f t="shared" si="487"/>
        <v>2.9908077606411112</v>
      </c>
      <c r="AW177" s="7"/>
      <c r="AX177" s="7">
        <f t="shared" si="394"/>
        <v>74.437389023495498</v>
      </c>
      <c r="AY177" s="7">
        <f t="shared" ref="AY177:AZ177" si="596">((AD177/AD116)-1)*100</f>
        <v>4.5977583596567007</v>
      </c>
      <c r="AZ177" s="7">
        <f t="shared" si="596"/>
        <v>93.769039238297864</v>
      </c>
      <c r="BA177" s="7">
        <f t="shared" si="396"/>
        <v>-19.331650214802366</v>
      </c>
      <c r="BB177" s="7"/>
      <c r="BC177" s="7">
        <f t="shared" si="337"/>
        <v>237.14800279752791</v>
      </c>
      <c r="BD177" s="7">
        <f t="shared" ref="BD177:BE177" si="597">((AD177/AD65)-1)*100</f>
        <v>101.50085281663222</v>
      </c>
      <c r="BE177" s="7">
        <f t="shared" si="597"/>
        <v>189.48537259241229</v>
      </c>
      <c r="BF177" s="7">
        <f t="shared" si="338"/>
        <v>47.662630205115619</v>
      </c>
      <c r="BH177" s="1">
        <f t="shared" si="490"/>
        <v>132</v>
      </c>
      <c r="BI177" s="1">
        <f t="shared" si="491"/>
        <v>110</v>
      </c>
      <c r="BJ177" s="1">
        <f t="shared" si="492"/>
        <v>113</v>
      </c>
      <c r="BK177" s="1">
        <f t="shared" si="493"/>
        <v>100</v>
      </c>
      <c r="BL177" s="1">
        <f t="shared" si="494"/>
        <v>155</v>
      </c>
      <c r="BN177" s="1">
        <f t="shared" si="402"/>
        <v>106</v>
      </c>
      <c r="BO177" s="1">
        <f t="shared" si="403"/>
        <v>105</v>
      </c>
      <c r="BP177" s="1">
        <f t="shared" si="404"/>
        <v>103</v>
      </c>
      <c r="BQ177" s="1">
        <f t="shared" si="405"/>
        <v>69</v>
      </c>
      <c r="BR177" s="1">
        <f t="shared" si="406"/>
        <v>106</v>
      </c>
      <c r="BT177" s="1">
        <f t="shared" si="343"/>
        <v>55</v>
      </c>
      <c r="BU177" s="1">
        <f t="shared" si="344"/>
        <v>55</v>
      </c>
      <c r="BV177" s="1">
        <f t="shared" si="345"/>
        <v>55</v>
      </c>
      <c r="BW177" s="1">
        <f t="shared" si="346"/>
        <v>48</v>
      </c>
      <c r="BX177" s="1">
        <f t="shared" si="347"/>
        <v>55</v>
      </c>
    </row>
    <row r="178" spans="1:76">
      <c r="A178" s="1">
        <v>1985</v>
      </c>
      <c r="B178" s="1">
        <v>11</v>
      </c>
      <c r="C178" s="4">
        <v>1.7405999999999999</v>
      </c>
      <c r="D178" s="4">
        <v>6.859</v>
      </c>
      <c r="E178" s="2">
        <f t="shared" si="421"/>
        <v>6186.745306611042</v>
      </c>
      <c r="F178" s="2">
        <f t="shared" si="422"/>
        <v>3736.070672898401</v>
      </c>
      <c r="G178" s="5">
        <f t="shared" si="423"/>
        <v>1.65594975263448</v>
      </c>
      <c r="H178" s="4">
        <f t="shared" si="424"/>
        <v>1.6598049162057849</v>
      </c>
      <c r="I178" s="4">
        <f t="shared" si="425"/>
        <v>1.6659658072540724</v>
      </c>
      <c r="J178" s="4">
        <f t="shared" si="426"/>
        <v>-6.1608910482875423E-3</v>
      </c>
      <c r="K178" s="2" t="str">
        <f t="shared" si="436"/>
        <v>GSCI</v>
      </c>
      <c r="L178" s="11">
        <f t="shared" si="437"/>
        <v>13003.306451758082</v>
      </c>
      <c r="M178" s="2">
        <f t="shared" si="427"/>
        <v>5798.3095665666333</v>
      </c>
      <c r="N178" s="2">
        <f t="shared" si="428"/>
        <v>2733.1654654198164</v>
      </c>
      <c r="O178" s="2">
        <f t="shared" si="429"/>
        <v>3065.1441011468173</v>
      </c>
      <c r="P178" s="2">
        <f t="shared" si="438"/>
        <v>6186.745306611042</v>
      </c>
      <c r="Q178" s="2">
        <f t="shared" si="439"/>
        <v>3736.070672898401</v>
      </c>
      <c r="U178" s="5">
        <f t="shared" si="430"/>
        <v>1.7405999999999999</v>
      </c>
      <c r="V178" s="5">
        <f t="shared" si="431"/>
        <v>6.859</v>
      </c>
      <c r="X178" s="6">
        <v>31352</v>
      </c>
      <c r="Y178" s="2" t="str">
        <f t="shared" si="440"/>
        <v>DBC</v>
      </c>
      <c r="Z178" s="11">
        <f t="shared" si="445"/>
        <v>13003.306451758082</v>
      </c>
      <c r="AA178" s="16">
        <f t="shared" si="591"/>
        <v>5798.3095665666333</v>
      </c>
      <c r="AB178" s="16">
        <f t="shared" si="592"/>
        <v>2733.1654654198164</v>
      </c>
      <c r="AC178" s="16">
        <f t="shared" si="593"/>
        <v>3065.1441011468173</v>
      </c>
      <c r="AD178" s="2">
        <f t="shared" si="415"/>
        <v>6186.745306611042</v>
      </c>
      <c r="AE178" s="2">
        <f t="shared" si="416"/>
        <v>3736.070672898401</v>
      </c>
      <c r="AF178" s="12" t="str">
        <f t="shared" si="484"/>
        <v/>
      </c>
      <c r="AG178" s="13" t="str">
        <f t="shared" si="478"/>
        <v/>
      </c>
      <c r="AH178" s="13" t="str">
        <f t="shared" ref="AH178:AI178" si="598">IF($B178=12,((AD178/AD166)-1)*100,"")</f>
        <v/>
      </c>
      <c r="AI178" s="13" t="str">
        <f t="shared" si="598"/>
        <v/>
      </c>
      <c r="AK178" s="12"/>
      <c r="AS178" s="7">
        <f t="shared" si="480"/>
        <v>25.859599410273315</v>
      </c>
      <c r="AT178" s="7">
        <f t="shared" ref="AT178:AU178" si="599">((AD178/AD166)-1)*100</f>
        <v>9.8079975885016815</v>
      </c>
      <c r="AU178" s="7">
        <f t="shared" si="599"/>
        <v>28.959238753055637</v>
      </c>
      <c r="AV178" s="7">
        <f t="shared" si="487"/>
        <v>-3.0996393427823214</v>
      </c>
      <c r="AW178" s="7"/>
      <c r="AX178" s="7">
        <f t="shared" si="394"/>
        <v>72.074632546072877</v>
      </c>
      <c r="AY178" s="7">
        <f t="shared" ref="AY178:AZ178" si="600">((AD178/AD117)-1)*100</f>
        <v>3.1809804975730271</v>
      </c>
      <c r="AZ178" s="7">
        <f t="shared" si="600"/>
        <v>102.94992172472699</v>
      </c>
      <c r="BA178" s="7">
        <f t="shared" si="396"/>
        <v>-30.875289178654114</v>
      </c>
      <c r="BB178" s="7"/>
      <c r="BC178" s="7">
        <f t="shared" si="337"/>
        <v>244.66735757701557</v>
      </c>
      <c r="BD178" s="7">
        <f t="shared" ref="BD178:BE178" si="601">((AD178/AD66)-1)*100</f>
        <v>124.91914387202998</v>
      </c>
      <c r="BE178" s="7">
        <f t="shared" si="601"/>
        <v>210.83005023917147</v>
      </c>
      <c r="BF178" s="7">
        <f t="shared" si="338"/>
        <v>33.837307337844095</v>
      </c>
      <c r="BH178" s="1">
        <f t="shared" si="490"/>
        <v>133</v>
      </c>
      <c r="BI178" s="1">
        <f t="shared" si="491"/>
        <v>111</v>
      </c>
      <c r="BJ178" s="1">
        <f t="shared" si="492"/>
        <v>114</v>
      </c>
      <c r="BK178" s="1">
        <f t="shared" si="493"/>
        <v>100</v>
      </c>
      <c r="BL178" s="1">
        <f t="shared" si="494"/>
        <v>156</v>
      </c>
      <c r="BN178" s="1">
        <f t="shared" si="402"/>
        <v>107</v>
      </c>
      <c r="BO178" s="1">
        <f t="shared" si="403"/>
        <v>106</v>
      </c>
      <c r="BP178" s="1">
        <f t="shared" si="404"/>
        <v>104</v>
      </c>
      <c r="BQ178" s="1">
        <f t="shared" si="405"/>
        <v>69</v>
      </c>
      <c r="BR178" s="1">
        <f t="shared" si="406"/>
        <v>107</v>
      </c>
      <c r="BT178" s="1">
        <f t="shared" si="343"/>
        <v>56</v>
      </c>
      <c r="BU178" s="1">
        <f t="shared" si="344"/>
        <v>56</v>
      </c>
      <c r="BV178" s="1">
        <f t="shared" si="345"/>
        <v>56</v>
      </c>
      <c r="BW178" s="1">
        <f t="shared" si="346"/>
        <v>49</v>
      </c>
      <c r="BX178" s="1">
        <f t="shared" si="347"/>
        <v>56</v>
      </c>
    </row>
    <row r="179" spans="1:76">
      <c r="A179" s="1">
        <v>1985</v>
      </c>
      <c r="B179" s="1">
        <v>12</v>
      </c>
      <c r="C179" s="4">
        <v>-1.8093999999999999</v>
      </c>
      <c r="D179" s="4">
        <v>4.8380000000000001</v>
      </c>
      <c r="E179" s="2">
        <f t="shared" si="421"/>
        <v>6074.8023370332212</v>
      </c>
      <c r="F179" s="2">
        <f t="shared" si="422"/>
        <v>3916.8217720532261</v>
      </c>
      <c r="G179" s="5">
        <f t="shared" si="423"/>
        <v>1.5509519428168328</v>
      </c>
      <c r="H179" s="4">
        <f t="shared" si="424"/>
        <v>1.5561354177401163</v>
      </c>
      <c r="I179" s="4">
        <f t="shared" si="425"/>
        <v>1.63569900082322</v>
      </c>
      <c r="J179" s="4">
        <f t="shared" si="426"/>
        <v>-7.9563583083103628E-2</v>
      </c>
      <c r="K179" s="2" t="str">
        <f t="shared" si="436"/>
        <v xml:space="preserve">      SPX</v>
      </c>
      <c r="L179" s="11">
        <f t="shared" si="437"/>
        <v>13632.406417894139</v>
      </c>
      <c r="M179" s="2">
        <f t="shared" si="427"/>
        <v>5897.1473422488107</v>
      </c>
      <c r="N179" s="2">
        <f t="shared" si="428"/>
        <v>2683.7115694885101</v>
      </c>
      <c r="O179" s="2">
        <f t="shared" si="429"/>
        <v>3213.4357727603006</v>
      </c>
      <c r="P179" s="2">
        <f t="shared" si="438"/>
        <v>6074.8023370332212</v>
      </c>
      <c r="Q179" s="2">
        <f t="shared" si="439"/>
        <v>3916.8217720532261</v>
      </c>
      <c r="U179" s="5">
        <f t="shared" si="430"/>
        <v>-1.8093999999999999</v>
      </c>
      <c r="V179" s="5">
        <f t="shared" si="431"/>
        <v>4.8380000000000001</v>
      </c>
      <c r="X179" s="6">
        <v>31382</v>
      </c>
      <c r="Y179" s="2" t="str">
        <f t="shared" si="440"/>
        <v xml:space="preserve">      SPY</v>
      </c>
      <c r="Z179" s="11">
        <f t="shared" si="445"/>
        <v>13632.406417894139</v>
      </c>
      <c r="AA179" s="16">
        <f t="shared" si="591"/>
        <v>5897.1473422488107</v>
      </c>
      <c r="AB179" s="16">
        <f t="shared" si="592"/>
        <v>2683.7115694885101</v>
      </c>
      <c r="AC179" s="16">
        <f t="shared" si="593"/>
        <v>3213.4357727603006</v>
      </c>
      <c r="AD179" s="2">
        <f t="shared" si="415"/>
        <v>6074.8023370332212</v>
      </c>
      <c r="AE179" s="2">
        <f t="shared" si="416"/>
        <v>3916.8217720532261</v>
      </c>
      <c r="AF179" s="12">
        <f t="shared" si="484"/>
        <v>1985</v>
      </c>
      <c r="AG179" s="13">
        <f t="shared" si="478"/>
        <v>28.56110179738134</v>
      </c>
      <c r="AH179" s="13">
        <f t="shared" ref="AH179:AI179" si="602">IF($B179=12,((AD179/AD167)-1)*100,"")</f>
        <v>10.012470071489311</v>
      </c>
      <c r="AI179" s="13">
        <f t="shared" si="602"/>
        <v>31.727273078314866</v>
      </c>
      <c r="AK179" s="12"/>
      <c r="AS179" s="7">
        <f t="shared" si="480"/>
        <v>28.56110179738134</v>
      </c>
      <c r="AT179" s="7">
        <f t="shared" ref="AT179:AU179" si="603">((AD179/AD167)-1)*100</f>
        <v>10.012470071489311</v>
      </c>
      <c r="AU179" s="7">
        <f t="shared" si="603"/>
        <v>31.727273078314866</v>
      </c>
      <c r="AV179" s="7">
        <f t="shared" si="487"/>
        <v>-3.1661712809335256</v>
      </c>
      <c r="AW179" s="7"/>
      <c r="AX179" s="7">
        <f t="shared" si="394"/>
        <v>82.93916475376362</v>
      </c>
      <c r="AY179" s="7">
        <f t="shared" ref="AY179:AZ179" si="604">((AD179/AD118)-1)*100</f>
        <v>2.7402641838501385</v>
      </c>
      <c r="AZ179" s="7">
        <f t="shared" si="604"/>
        <v>92.284564302612026</v>
      </c>
      <c r="BA179" s="7">
        <f t="shared" si="396"/>
        <v>-9.3453995488484054</v>
      </c>
      <c r="BB179" s="7"/>
      <c r="BC179" s="7">
        <f t="shared" si="337"/>
        <v>262.00845990281272</v>
      </c>
      <c r="BD179" s="7">
        <f t="shared" ref="BD179:BE179" si="605">((AD179/AD67)-1)*100</f>
        <v>127.23989727394738</v>
      </c>
      <c r="BE179" s="7">
        <f t="shared" si="605"/>
        <v>226.46871049705717</v>
      </c>
      <c r="BF179" s="7">
        <f t="shared" si="338"/>
        <v>35.539749405755543</v>
      </c>
      <c r="BH179" s="1">
        <f t="shared" si="490"/>
        <v>134</v>
      </c>
      <c r="BI179" s="1">
        <f t="shared" si="491"/>
        <v>112</v>
      </c>
      <c r="BJ179" s="1">
        <f t="shared" si="492"/>
        <v>115</v>
      </c>
      <c r="BK179" s="1">
        <f t="shared" si="493"/>
        <v>100</v>
      </c>
      <c r="BL179" s="1">
        <f t="shared" si="494"/>
        <v>157</v>
      </c>
      <c r="BN179" s="1">
        <f t="shared" si="402"/>
        <v>108</v>
      </c>
      <c r="BO179" s="1">
        <f t="shared" si="403"/>
        <v>107</v>
      </c>
      <c r="BP179" s="1">
        <f t="shared" si="404"/>
        <v>105</v>
      </c>
      <c r="BQ179" s="1">
        <f t="shared" si="405"/>
        <v>69</v>
      </c>
      <c r="BR179" s="1">
        <f t="shared" si="406"/>
        <v>108</v>
      </c>
      <c r="BT179" s="1">
        <f t="shared" si="343"/>
        <v>57</v>
      </c>
      <c r="BU179" s="1">
        <f t="shared" si="344"/>
        <v>57</v>
      </c>
      <c r="BV179" s="1">
        <f t="shared" si="345"/>
        <v>57</v>
      </c>
      <c r="BW179" s="1">
        <f t="shared" si="346"/>
        <v>50</v>
      </c>
      <c r="BX179" s="1">
        <f t="shared" si="347"/>
        <v>57</v>
      </c>
    </row>
    <row r="180" spans="1:76">
      <c r="A180" s="1">
        <v>1986</v>
      </c>
      <c r="B180" s="1">
        <v>1</v>
      </c>
      <c r="C180" s="4">
        <v>-9.0730000000000004</v>
      </c>
      <c r="D180" s="4">
        <v>0.55900000000000005</v>
      </c>
      <c r="E180" s="2">
        <f t="shared" si="421"/>
        <v>5523.6355209941976</v>
      </c>
      <c r="F180" s="2">
        <f t="shared" si="422"/>
        <v>3938.7168057590038</v>
      </c>
      <c r="G180" s="5">
        <f t="shared" si="423"/>
        <v>1.4023946867461508</v>
      </c>
      <c r="H180" s="4">
        <f t="shared" si="424"/>
        <v>1.4097156739363395</v>
      </c>
      <c r="I180" s="4">
        <f t="shared" si="425"/>
        <v>1.5743031286976754</v>
      </c>
      <c r="J180" s="4">
        <f t="shared" si="426"/>
        <v>-0.16458745476133596</v>
      </c>
      <c r="K180" s="2" t="str">
        <f t="shared" si="436"/>
        <v xml:space="preserve">      SPX</v>
      </c>
      <c r="L180" s="11">
        <f t="shared" si="437"/>
        <v>13708.611569770166</v>
      </c>
      <c r="M180" s="2">
        <f t="shared" si="427"/>
        <v>5646.1057798892789</v>
      </c>
      <c r="N180" s="2">
        <f t="shared" si="428"/>
        <v>2681.0495819432881</v>
      </c>
      <c r="O180" s="2">
        <f t="shared" si="429"/>
        <v>2965.0561979459908</v>
      </c>
      <c r="P180" s="2">
        <f t="shared" si="438"/>
        <v>5523.6355209941976</v>
      </c>
      <c r="Q180" s="2">
        <f t="shared" si="439"/>
        <v>3938.7168057590038</v>
      </c>
      <c r="U180" s="5">
        <f t="shared" si="430"/>
        <v>-9.0730000000000004</v>
      </c>
      <c r="V180" s="5">
        <f t="shared" si="431"/>
        <v>0.55900000000000005</v>
      </c>
      <c r="X180" s="6">
        <v>31413</v>
      </c>
      <c r="Y180" s="2" t="str">
        <f t="shared" si="440"/>
        <v xml:space="preserve">      SPY</v>
      </c>
      <c r="Z180" s="11">
        <f t="shared" si="445"/>
        <v>13708.611569770166</v>
      </c>
      <c r="AA180" s="16">
        <f t="shared" si="591"/>
        <v>5646.1057798892789</v>
      </c>
      <c r="AB180" s="16">
        <f t="shared" si="592"/>
        <v>2681.0495819432881</v>
      </c>
      <c r="AC180" s="16">
        <f t="shared" si="593"/>
        <v>2965.0561979459908</v>
      </c>
      <c r="AD180" s="2">
        <f t="shared" si="415"/>
        <v>5523.6355209941976</v>
      </c>
      <c r="AE180" s="2">
        <f t="shared" si="416"/>
        <v>3938.7168057590038</v>
      </c>
      <c r="AF180" s="12" t="str">
        <f t="shared" si="484"/>
        <v/>
      </c>
      <c r="AG180" s="13" t="str">
        <f t="shared" si="478"/>
        <v/>
      </c>
      <c r="AH180" s="13" t="str">
        <f t="shared" ref="AH180:AI180" si="606">IF($B180=12,((AD180/AD168)-1)*100,"")</f>
        <v/>
      </c>
      <c r="AI180" s="13" t="str">
        <f t="shared" si="606"/>
        <v/>
      </c>
      <c r="AK180" s="12"/>
      <c r="AS180" s="7">
        <f t="shared" si="480"/>
        <v>19.93557751243489</v>
      </c>
      <c r="AT180" s="7">
        <f t="shared" ref="AT180:AU180" si="607">((AD180/AD168)-1)*100</f>
        <v>-1.21542510413295</v>
      </c>
      <c r="AU180" s="7">
        <f t="shared" si="607"/>
        <v>22.889321496992011</v>
      </c>
      <c r="AV180" s="7">
        <f t="shared" si="487"/>
        <v>-2.9537439845571214</v>
      </c>
      <c r="AW180" s="7"/>
      <c r="AX180" s="7">
        <f t="shared" si="394"/>
        <v>89.684578415533807</v>
      </c>
      <c r="AY180" s="7">
        <f t="shared" ref="AY180:AZ180" si="608">((AD180/AD119)-1)*100</f>
        <v>0.93223764955780997</v>
      </c>
      <c r="AZ180" s="7">
        <f t="shared" si="608"/>
        <v>99.374565663119967</v>
      </c>
      <c r="BA180" s="7">
        <f t="shared" si="396"/>
        <v>-9.6899872475861599</v>
      </c>
      <c r="BB180" s="7"/>
      <c r="BC180" s="7">
        <f t="shared" si="337"/>
        <v>254.85898249614411</v>
      </c>
      <c r="BD180" s="7">
        <f t="shared" ref="BD180:BE180" si="609">((AD180/AD68)-1)*100</f>
        <v>129.28290995051105</v>
      </c>
      <c r="BE180" s="7">
        <f t="shared" si="609"/>
        <v>220.02112451989646</v>
      </c>
      <c r="BF180" s="7">
        <f t="shared" si="338"/>
        <v>34.837857976247648</v>
      </c>
      <c r="BH180" s="1">
        <f t="shared" si="490"/>
        <v>135</v>
      </c>
      <c r="BI180" s="1">
        <f t="shared" si="491"/>
        <v>112</v>
      </c>
      <c r="BJ180" s="1">
        <f t="shared" si="492"/>
        <v>116</v>
      </c>
      <c r="BK180" s="1">
        <f t="shared" si="493"/>
        <v>100</v>
      </c>
      <c r="BL180" s="1">
        <f t="shared" si="494"/>
        <v>158</v>
      </c>
      <c r="BN180" s="1">
        <f t="shared" si="402"/>
        <v>109</v>
      </c>
      <c r="BO180" s="1">
        <f t="shared" si="403"/>
        <v>108</v>
      </c>
      <c r="BP180" s="1">
        <f t="shared" si="404"/>
        <v>106</v>
      </c>
      <c r="BQ180" s="1">
        <f t="shared" si="405"/>
        <v>69</v>
      </c>
      <c r="BR180" s="1">
        <f t="shared" si="406"/>
        <v>109</v>
      </c>
      <c r="BT180" s="1">
        <f t="shared" si="343"/>
        <v>58</v>
      </c>
      <c r="BU180" s="1">
        <f t="shared" si="344"/>
        <v>58</v>
      </c>
      <c r="BV180" s="1">
        <f t="shared" si="345"/>
        <v>58</v>
      </c>
      <c r="BW180" s="1">
        <f t="shared" si="346"/>
        <v>51</v>
      </c>
      <c r="BX180" s="1">
        <f t="shared" si="347"/>
        <v>58</v>
      </c>
    </row>
    <row r="181" spans="1:76">
      <c r="A181" s="1">
        <v>1986</v>
      </c>
      <c r="B181" s="1">
        <v>2</v>
      </c>
      <c r="C181" s="4">
        <v>-3.4842</v>
      </c>
      <c r="D181" s="4">
        <v>7.4749999999999996</v>
      </c>
      <c r="E181" s="2">
        <f t="shared" si="421"/>
        <v>5331.1810121717172</v>
      </c>
      <c r="F181" s="2">
        <f t="shared" si="422"/>
        <v>4233.1358869894893</v>
      </c>
      <c r="G181" s="5">
        <f t="shared" si="423"/>
        <v>1.2593928365392335</v>
      </c>
      <c r="H181" s="4">
        <f t="shared" si="424"/>
        <v>1.2665510668914768</v>
      </c>
      <c r="I181" s="4">
        <f t="shared" si="425"/>
        <v>1.4914319991822962</v>
      </c>
      <c r="J181" s="4">
        <f t="shared" si="426"/>
        <v>-0.2248809322908194</v>
      </c>
      <c r="K181" s="2" t="str">
        <f t="shared" si="436"/>
        <v xml:space="preserve">      SPX</v>
      </c>
      <c r="L181" s="11">
        <f t="shared" si="437"/>
        <v>14733.330284610487</v>
      </c>
      <c r="M181" s="2">
        <f t="shared" si="427"/>
        <v>5774.3306011516743</v>
      </c>
      <c r="N181" s="2">
        <f t="shared" si="428"/>
        <v>2587.6364524092201</v>
      </c>
      <c r="O181" s="2">
        <f t="shared" si="429"/>
        <v>3186.6941487424538</v>
      </c>
      <c r="P181" s="2">
        <f t="shared" si="438"/>
        <v>5331.1810121717172</v>
      </c>
      <c r="Q181" s="2">
        <f t="shared" si="439"/>
        <v>4233.1358869894893</v>
      </c>
      <c r="U181" s="5">
        <f t="shared" si="430"/>
        <v>-3.4842</v>
      </c>
      <c r="V181" s="5">
        <f t="shared" si="431"/>
        <v>7.4749999999999996</v>
      </c>
      <c r="X181" s="6">
        <v>31444</v>
      </c>
      <c r="Y181" s="2" t="str">
        <f t="shared" si="440"/>
        <v xml:space="preserve">      SPY</v>
      </c>
      <c r="Z181" s="11">
        <f t="shared" si="445"/>
        <v>14733.330284610487</v>
      </c>
      <c r="AA181" s="16">
        <f t="shared" si="591"/>
        <v>5774.3306011516743</v>
      </c>
      <c r="AB181" s="16">
        <f t="shared" si="592"/>
        <v>2587.6364524092201</v>
      </c>
      <c r="AC181" s="16">
        <f t="shared" si="593"/>
        <v>3186.6941487424538</v>
      </c>
      <c r="AD181" s="2">
        <f t="shared" si="415"/>
        <v>5331.1810121717172</v>
      </c>
      <c r="AE181" s="2">
        <f t="shared" si="416"/>
        <v>4233.1358869894893</v>
      </c>
      <c r="AF181" s="12" t="str">
        <f t="shared" si="484"/>
        <v/>
      </c>
      <c r="AG181" s="13" t="str">
        <f t="shared" si="478"/>
        <v/>
      </c>
      <c r="AH181" s="13" t="str">
        <f t="shared" ref="AH181:AI181" si="610">IF($B181=12,((AD181/AD169)-1)*100,"")</f>
        <v/>
      </c>
      <c r="AI181" s="13" t="str">
        <f t="shared" si="610"/>
        <v/>
      </c>
      <c r="AK181" s="12"/>
      <c r="AS181" s="7">
        <f t="shared" si="480"/>
        <v>27.340836682133251</v>
      </c>
      <c r="AT181" s="7">
        <f t="shared" ref="AT181:AU181" si="611">((AD181/AD169)-1)*100</f>
        <v>-3.3889676296974369</v>
      </c>
      <c r="AU181" s="7">
        <f t="shared" si="611"/>
        <v>30.476955573121401</v>
      </c>
      <c r="AV181" s="7">
        <f t="shared" si="487"/>
        <v>-3.1361188909881506</v>
      </c>
      <c r="AW181" s="7"/>
      <c r="AX181" s="7">
        <f t="shared" si="394"/>
        <v>112.76561393931597</v>
      </c>
      <c r="AY181" s="7">
        <f t="shared" ref="AY181:AZ181" si="612">((AD181/AD120)-1)*100</f>
        <v>4.0254369122106892</v>
      </c>
      <c r="AZ181" s="7">
        <f t="shared" si="612"/>
        <v>123.63468987062514</v>
      </c>
      <c r="BA181" s="7">
        <f t="shared" si="396"/>
        <v>-10.869075931309169</v>
      </c>
      <c r="BB181" s="7"/>
      <c r="BC181" s="7">
        <f t="shared" si="337"/>
        <v>288.62081093738504</v>
      </c>
      <c r="BD181" s="7">
        <f t="shared" ref="BD181:BE181" si="613">((AD181/AD69)-1)*100</f>
        <v>124.05708268864903</v>
      </c>
      <c r="BE181" s="7">
        <f t="shared" si="613"/>
        <v>250.46842566361519</v>
      </c>
      <c r="BF181" s="7">
        <f t="shared" si="338"/>
        <v>38.152385273769852</v>
      </c>
      <c r="BH181" s="1">
        <f t="shared" si="490"/>
        <v>136</v>
      </c>
      <c r="BI181" s="1">
        <f t="shared" si="491"/>
        <v>112</v>
      </c>
      <c r="BJ181" s="1">
        <f t="shared" si="492"/>
        <v>117</v>
      </c>
      <c r="BK181" s="1">
        <f t="shared" si="493"/>
        <v>100</v>
      </c>
      <c r="BL181" s="1">
        <f t="shared" si="494"/>
        <v>159</v>
      </c>
      <c r="BN181" s="1">
        <f t="shared" si="402"/>
        <v>110</v>
      </c>
      <c r="BO181" s="1">
        <f t="shared" si="403"/>
        <v>109</v>
      </c>
      <c r="BP181" s="1">
        <f t="shared" si="404"/>
        <v>107</v>
      </c>
      <c r="BQ181" s="1">
        <f t="shared" si="405"/>
        <v>69</v>
      </c>
      <c r="BR181" s="1">
        <f t="shared" si="406"/>
        <v>110</v>
      </c>
      <c r="BT181" s="1">
        <f t="shared" si="343"/>
        <v>59</v>
      </c>
      <c r="BU181" s="1">
        <f t="shared" si="344"/>
        <v>59</v>
      </c>
      <c r="BV181" s="1">
        <f t="shared" si="345"/>
        <v>59</v>
      </c>
      <c r="BW181" s="1">
        <f t="shared" si="346"/>
        <v>52</v>
      </c>
      <c r="BX181" s="1">
        <f t="shared" si="347"/>
        <v>59</v>
      </c>
    </row>
    <row r="182" spans="1:76">
      <c r="A182" s="1">
        <v>1986</v>
      </c>
      <c r="B182" s="1">
        <v>3</v>
      </c>
      <c r="C182" s="4">
        <v>-0.22209999999999999</v>
      </c>
      <c r="D182" s="4">
        <v>5.5789999999999997</v>
      </c>
      <c r="E182" s="2">
        <f t="shared" si="421"/>
        <v>5319.3404591436838</v>
      </c>
      <c r="F182" s="2">
        <f t="shared" si="422"/>
        <v>4469.3025381246325</v>
      </c>
      <c r="G182" s="5">
        <f t="shared" si="423"/>
        <v>1.1901947594211728</v>
      </c>
      <c r="H182" s="4">
        <f t="shared" si="424"/>
        <v>1.1938307740626157</v>
      </c>
      <c r="I182" s="4">
        <f t="shared" si="425"/>
        <v>1.4121590413504217</v>
      </c>
      <c r="J182" s="4">
        <f t="shared" si="426"/>
        <v>-0.21832826728780597</v>
      </c>
      <c r="K182" s="2" t="str">
        <f t="shared" si="436"/>
        <v xml:space="preserve">      SPX</v>
      </c>
      <c r="L182" s="11">
        <f t="shared" si="437"/>
        <v>15555.302781188906</v>
      </c>
      <c r="M182" s="2">
        <f t="shared" si="427"/>
        <v>5946.3691271492144</v>
      </c>
      <c r="N182" s="2">
        <f t="shared" si="428"/>
        <v>2581.8893118484193</v>
      </c>
      <c r="O182" s="2">
        <f t="shared" si="429"/>
        <v>3364.4798153007951</v>
      </c>
      <c r="P182" s="2">
        <f t="shared" si="438"/>
        <v>5319.3404591436838</v>
      </c>
      <c r="Q182" s="2">
        <f t="shared" si="439"/>
        <v>4469.3025381246325</v>
      </c>
      <c r="U182" s="5">
        <f t="shared" si="430"/>
        <v>-0.22209999999999999</v>
      </c>
      <c r="V182" s="5">
        <f t="shared" si="431"/>
        <v>5.5789999999999997</v>
      </c>
      <c r="X182" s="6">
        <v>31472</v>
      </c>
      <c r="Y182" s="2" t="str">
        <f t="shared" si="440"/>
        <v xml:space="preserve">      SPY</v>
      </c>
      <c r="Z182" s="11">
        <f t="shared" si="445"/>
        <v>15555.302781188906</v>
      </c>
      <c r="AA182" s="16">
        <f t="shared" si="591"/>
        <v>5946.3691271492144</v>
      </c>
      <c r="AB182" s="16">
        <f t="shared" si="592"/>
        <v>2581.8893118484193</v>
      </c>
      <c r="AC182" s="16">
        <f t="shared" si="593"/>
        <v>3364.4798153007951</v>
      </c>
      <c r="AD182" s="2">
        <f t="shared" si="415"/>
        <v>5319.3404591436838</v>
      </c>
      <c r="AE182" s="2">
        <f t="shared" si="416"/>
        <v>4469.3025381246325</v>
      </c>
      <c r="AF182" s="12" t="str">
        <f t="shared" si="484"/>
        <v/>
      </c>
      <c r="AG182" s="13" t="str">
        <f t="shared" si="478"/>
        <v/>
      </c>
      <c r="AH182" s="13" t="str">
        <f t="shared" ref="AH182:AI182" si="614">IF($B182=12,((AD182/AD170)-1)*100,"")</f>
        <v/>
      </c>
      <c r="AI182" s="13" t="str">
        <f t="shared" si="614"/>
        <v/>
      </c>
      <c r="AK182" s="12"/>
      <c r="AS182" s="7">
        <f t="shared" si="480"/>
        <v>34.356506666229734</v>
      </c>
      <c r="AT182" s="7">
        <f t="shared" ref="AT182:AU182" si="615">((AD182/AD170)-1)*100</f>
        <v>-7.5975444704031609</v>
      </c>
      <c r="AU182" s="7">
        <f t="shared" si="615"/>
        <v>37.665405756746352</v>
      </c>
      <c r="AV182" s="7">
        <f t="shared" si="487"/>
        <v>-3.3088990905166185</v>
      </c>
      <c r="AW182" s="7"/>
      <c r="AX182" s="7">
        <f t="shared" si="394"/>
        <v>120.80050280722881</v>
      </c>
      <c r="AY182" s="7">
        <f t="shared" ref="AY182:AZ182" si="616">((AD182/AD121)-1)*100</f>
        <v>6.8970842882964734</v>
      </c>
      <c r="AZ182" s="7">
        <f t="shared" si="616"/>
        <v>132.08003894208332</v>
      </c>
      <c r="BA182" s="7">
        <f t="shared" si="396"/>
        <v>-11.27953613485451</v>
      </c>
      <c r="BB182" s="7"/>
      <c r="BC182" s="7">
        <f t="shared" si="337"/>
        <v>311.98285603219301</v>
      </c>
      <c r="BD182" s="7">
        <f t="shared" ref="BD182:BE182" si="617">((AD182/AD70)-1)*100</f>
        <v>120.41522867100566</v>
      </c>
      <c r="BE182" s="7">
        <f t="shared" si="617"/>
        <v>271.53692980499261</v>
      </c>
      <c r="BF182" s="7">
        <f t="shared" si="338"/>
        <v>40.445926227200403</v>
      </c>
      <c r="BH182" s="1">
        <f t="shared" si="490"/>
        <v>137</v>
      </c>
      <c r="BI182" s="1">
        <f t="shared" si="491"/>
        <v>112</v>
      </c>
      <c r="BJ182" s="1">
        <f t="shared" si="492"/>
        <v>118</v>
      </c>
      <c r="BK182" s="1">
        <f t="shared" si="493"/>
        <v>100</v>
      </c>
      <c r="BL182" s="1">
        <f t="shared" si="494"/>
        <v>160</v>
      </c>
      <c r="BN182" s="1">
        <f t="shared" si="402"/>
        <v>111</v>
      </c>
      <c r="BO182" s="1">
        <f t="shared" si="403"/>
        <v>110</v>
      </c>
      <c r="BP182" s="1">
        <f t="shared" si="404"/>
        <v>108</v>
      </c>
      <c r="BQ182" s="1">
        <f t="shared" si="405"/>
        <v>69</v>
      </c>
      <c r="BR182" s="1">
        <f t="shared" si="406"/>
        <v>111</v>
      </c>
      <c r="BT182" s="1">
        <f t="shared" si="343"/>
        <v>60</v>
      </c>
      <c r="BU182" s="1">
        <f t="shared" si="344"/>
        <v>60</v>
      </c>
      <c r="BV182" s="1">
        <f t="shared" si="345"/>
        <v>60</v>
      </c>
      <c r="BW182" s="1">
        <f t="shared" si="346"/>
        <v>53</v>
      </c>
      <c r="BX182" s="1">
        <f t="shared" si="347"/>
        <v>60</v>
      </c>
    </row>
    <row r="183" spans="1:76">
      <c r="A183" s="1">
        <v>1986</v>
      </c>
      <c r="B183" s="1">
        <v>4</v>
      </c>
      <c r="C183" s="4">
        <v>5.6333000000000002</v>
      </c>
      <c r="D183" s="4">
        <v>-1.1259999999999999</v>
      </c>
      <c r="E183" s="2">
        <f t="shared" si="421"/>
        <v>5618.9948652286248</v>
      </c>
      <c r="F183" s="2">
        <f t="shared" si="422"/>
        <v>4418.9781915453486</v>
      </c>
      <c r="G183" s="5">
        <f t="shared" si="423"/>
        <v>1.2715597637433964</v>
      </c>
      <c r="H183" s="4">
        <f t="shared" si="424"/>
        <v>1.2678583832824069</v>
      </c>
      <c r="I183" s="4">
        <f t="shared" si="425"/>
        <v>1.3751592314538361</v>
      </c>
      <c r="J183" s="4">
        <f t="shared" si="426"/>
        <v>-0.10730084817142926</v>
      </c>
      <c r="K183" s="2" t="str">
        <f t="shared" si="436"/>
        <v xml:space="preserve">      SPX</v>
      </c>
      <c r="L183" s="11">
        <f t="shared" si="437"/>
        <v>15380.150071872718</v>
      </c>
      <c r="M183" s="2">
        <f t="shared" si="427"/>
        <v>6053.930655033284</v>
      </c>
      <c r="N183" s="2">
        <f t="shared" si="428"/>
        <v>2727.3348824527761</v>
      </c>
      <c r="O183" s="2">
        <f t="shared" si="429"/>
        <v>3326.5957725805079</v>
      </c>
      <c r="P183" s="2">
        <f t="shared" si="438"/>
        <v>5618.9948652286248</v>
      </c>
      <c r="Q183" s="2">
        <f t="shared" si="439"/>
        <v>4418.9781915453486</v>
      </c>
      <c r="U183" s="5">
        <f t="shared" si="430"/>
        <v>5.6333000000000002</v>
      </c>
      <c r="V183" s="5">
        <f t="shared" si="431"/>
        <v>-1.1259999999999999</v>
      </c>
      <c r="X183" s="6">
        <v>31503</v>
      </c>
      <c r="Y183" s="2" t="str">
        <f t="shared" si="440"/>
        <v xml:space="preserve">      SPY</v>
      </c>
      <c r="Z183" s="11">
        <f t="shared" si="445"/>
        <v>15380.150071872718</v>
      </c>
      <c r="AA183" s="16">
        <f t="shared" si="591"/>
        <v>6053.930655033284</v>
      </c>
      <c r="AB183" s="16">
        <f t="shared" si="592"/>
        <v>2727.3348824527761</v>
      </c>
      <c r="AC183" s="16">
        <f t="shared" si="593"/>
        <v>3326.5957725805079</v>
      </c>
      <c r="AD183" s="2">
        <f t="shared" si="415"/>
        <v>5618.9948652286248</v>
      </c>
      <c r="AE183" s="2">
        <f t="shared" si="416"/>
        <v>4418.9781915453486</v>
      </c>
      <c r="AF183" s="12" t="str">
        <f t="shared" si="484"/>
        <v/>
      </c>
      <c r="AG183" s="13" t="str">
        <f t="shared" si="478"/>
        <v/>
      </c>
      <c r="AH183" s="13" t="str">
        <f t="shared" ref="AH183:AI183" si="618">IF($B183=12,((AD183/AD171)-1)*100,"")</f>
        <v/>
      </c>
      <c r="AI183" s="13" t="str">
        <f t="shared" si="618"/>
        <v/>
      </c>
      <c r="AK183" s="12"/>
      <c r="AS183" s="7">
        <f t="shared" si="480"/>
        <v>32.968642925517976</v>
      </c>
      <c r="AT183" s="7">
        <f t="shared" ref="AT183:AU183" si="619">((AD183/AD171)-1)*100</f>
        <v>0.87062516929687916</v>
      </c>
      <c r="AU183" s="7">
        <f t="shared" si="619"/>
        <v>36.243362048250759</v>
      </c>
      <c r="AV183" s="7">
        <f t="shared" si="487"/>
        <v>-3.2747191227327832</v>
      </c>
      <c r="AW183" s="7"/>
      <c r="AX183" s="7">
        <f t="shared" si="394"/>
        <v>109.91960417467416</v>
      </c>
      <c r="AY183" s="7">
        <f t="shared" ref="AY183:AZ183" si="620">((AD183/AD122)-1)*100</f>
        <v>13.109733858528427</v>
      </c>
      <c r="AZ183" s="7">
        <f t="shared" si="620"/>
        <v>120.64329243896137</v>
      </c>
      <c r="BA183" s="7">
        <f t="shared" si="396"/>
        <v>-10.723688264287205</v>
      </c>
      <c r="BB183" s="7"/>
      <c r="BC183" s="7">
        <f t="shared" si="337"/>
        <v>285.69852769881317</v>
      </c>
      <c r="BD183" s="7">
        <f t="shared" ref="BD183:BE183" si="621">((AD183/AD71)-1)*100</f>
        <v>121.68574231011897</v>
      </c>
      <c r="BE183" s="7">
        <f t="shared" si="621"/>
        <v>247.83303410160622</v>
      </c>
      <c r="BF183" s="7">
        <f t="shared" si="338"/>
        <v>37.86549359720695</v>
      </c>
      <c r="BH183" s="1">
        <f t="shared" si="490"/>
        <v>138</v>
      </c>
      <c r="BI183" s="1">
        <f t="shared" si="491"/>
        <v>113</v>
      </c>
      <c r="BJ183" s="1">
        <f t="shared" si="492"/>
        <v>119</v>
      </c>
      <c r="BK183" s="1">
        <f t="shared" si="493"/>
        <v>100</v>
      </c>
      <c r="BL183" s="1">
        <f t="shared" si="494"/>
        <v>161</v>
      </c>
      <c r="BN183" s="1">
        <f t="shared" si="402"/>
        <v>112</v>
      </c>
      <c r="BO183" s="1">
        <f t="shared" si="403"/>
        <v>111</v>
      </c>
      <c r="BP183" s="1">
        <f t="shared" si="404"/>
        <v>109</v>
      </c>
      <c r="BQ183" s="1">
        <f t="shared" si="405"/>
        <v>69</v>
      </c>
      <c r="BR183" s="1">
        <f t="shared" si="406"/>
        <v>112</v>
      </c>
      <c r="BT183" s="1">
        <f t="shared" si="343"/>
        <v>61</v>
      </c>
      <c r="BU183" s="1">
        <f t="shared" si="344"/>
        <v>61</v>
      </c>
      <c r="BV183" s="1">
        <f t="shared" si="345"/>
        <v>61</v>
      </c>
      <c r="BW183" s="1">
        <f t="shared" si="346"/>
        <v>54</v>
      </c>
      <c r="BX183" s="1">
        <f t="shared" si="347"/>
        <v>61</v>
      </c>
    </row>
    <row r="184" spans="1:76">
      <c r="A184" s="1">
        <v>1986</v>
      </c>
      <c r="B184" s="1">
        <v>5</v>
      </c>
      <c r="C184" s="4">
        <v>-3.7545000000000002</v>
      </c>
      <c r="D184" s="4">
        <v>5.32</v>
      </c>
      <c r="E184" s="2">
        <f t="shared" si="421"/>
        <v>5408.0297030136162</v>
      </c>
      <c r="F184" s="2">
        <f t="shared" si="422"/>
        <v>4654.0678313355611</v>
      </c>
      <c r="G184" s="5">
        <f t="shared" si="423"/>
        <v>1.1620006194584607</v>
      </c>
      <c r="H184" s="4">
        <f t="shared" si="424"/>
        <v>1.1670414653548391</v>
      </c>
      <c r="I184" s="4">
        <f t="shared" si="425"/>
        <v>1.3190648598761059</v>
      </c>
      <c r="J184" s="4">
        <f t="shared" si="426"/>
        <v>-0.15202339452126679</v>
      </c>
      <c r="K184" s="2" t="str">
        <f t="shared" si="436"/>
        <v xml:space="preserve">      SPX</v>
      </c>
      <c r="L184" s="11">
        <f t="shared" si="437"/>
        <v>16198.374055696346</v>
      </c>
      <c r="M184" s="2">
        <f t="shared" si="427"/>
        <v>6128.5077619728763</v>
      </c>
      <c r="N184" s="2">
        <f t="shared" si="428"/>
        <v>2624.9370942910864</v>
      </c>
      <c r="O184" s="2">
        <f t="shared" si="429"/>
        <v>3503.5706676817904</v>
      </c>
      <c r="P184" s="2">
        <f t="shared" si="438"/>
        <v>5408.0297030136162</v>
      </c>
      <c r="Q184" s="2">
        <f t="shared" si="439"/>
        <v>4654.0678313355611</v>
      </c>
      <c r="U184" s="5">
        <f t="shared" si="430"/>
        <v>-3.7545000000000002</v>
      </c>
      <c r="V184" s="5">
        <f t="shared" si="431"/>
        <v>5.32</v>
      </c>
      <c r="X184" s="6">
        <v>31533</v>
      </c>
      <c r="Y184" s="2" t="str">
        <f t="shared" si="440"/>
        <v xml:space="preserve">      SPY</v>
      </c>
      <c r="Z184" s="11">
        <f t="shared" si="445"/>
        <v>16198.374055696346</v>
      </c>
      <c r="AA184" s="16">
        <f t="shared" si="591"/>
        <v>6128.5077619728763</v>
      </c>
      <c r="AB184" s="16">
        <f t="shared" si="592"/>
        <v>2624.9370942910864</v>
      </c>
      <c r="AC184" s="16">
        <f t="shared" si="593"/>
        <v>3503.5706676817904</v>
      </c>
      <c r="AD184" s="2">
        <f t="shared" si="415"/>
        <v>5408.0297030136162</v>
      </c>
      <c r="AE184" s="2">
        <f t="shared" si="416"/>
        <v>4654.0678313355611</v>
      </c>
      <c r="AF184" s="12" t="str">
        <f t="shared" si="484"/>
        <v/>
      </c>
      <c r="AG184" s="13" t="str">
        <f t="shared" si="478"/>
        <v/>
      </c>
      <c r="AH184" s="13" t="str">
        <f t="shared" ref="AH184:AI184" si="622">IF($B184=12,((AD184/AD172)-1)*100,"")</f>
        <v/>
      </c>
      <c r="AI184" s="13" t="str">
        <f t="shared" si="622"/>
        <v/>
      </c>
      <c r="AK184" s="12"/>
      <c r="AS184" s="7">
        <f t="shared" si="480"/>
        <v>32.392912258839758</v>
      </c>
      <c r="AT184" s="7">
        <f t="shared" ref="AT184:AU184" si="623">((AD184/AD172)-1)*100</f>
        <v>-2.9065618285527339</v>
      </c>
      <c r="AU184" s="7">
        <f t="shared" si="623"/>
        <v>35.653452427931789</v>
      </c>
      <c r="AV184" s="7">
        <f t="shared" si="487"/>
        <v>-3.2605401690920317</v>
      </c>
      <c r="AW184" s="7"/>
      <c r="AX184" s="7">
        <f t="shared" si="394"/>
        <v>125.44748140718175</v>
      </c>
      <c r="AY184" s="7">
        <f t="shared" ref="AY184:AZ184" si="624">((AD184/AD123)-1)*100</f>
        <v>10.369573580179425</v>
      </c>
      <c r="AZ184" s="7">
        <f t="shared" si="624"/>
        <v>136.96440723259249</v>
      </c>
      <c r="BA184" s="7">
        <f t="shared" si="396"/>
        <v>-11.516925825410738</v>
      </c>
      <c r="BB184" s="7"/>
      <c r="BC184" s="7">
        <f t="shared" si="337"/>
        <v>326.3723083899846</v>
      </c>
      <c r="BD184" s="7">
        <f t="shared" ref="BD184:BE184" si="625">((AD184/AD72)-1)*100</f>
        <v>113.93182369794582</v>
      </c>
      <c r="BE184" s="7">
        <f t="shared" si="625"/>
        <v>284.51371481512251</v>
      </c>
      <c r="BF184" s="7">
        <f t="shared" si="338"/>
        <v>41.858593574862084</v>
      </c>
      <c r="BH184" s="1">
        <f t="shared" si="490"/>
        <v>139</v>
      </c>
      <c r="BI184" s="1">
        <f t="shared" si="491"/>
        <v>113</v>
      </c>
      <c r="BJ184" s="1">
        <f t="shared" si="492"/>
        <v>120</v>
      </c>
      <c r="BK184" s="1">
        <f t="shared" si="493"/>
        <v>100</v>
      </c>
      <c r="BL184" s="1">
        <f t="shared" si="494"/>
        <v>162</v>
      </c>
      <c r="BN184" s="1">
        <f t="shared" si="402"/>
        <v>113</v>
      </c>
      <c r="BO184" s="1">
        <f t="shared" si="403"/>
        <v>112</v>
      </c>
      <c r="BP184" s="1">
        <f t="shared" si="404"/>
        <v>110</v>
      </c>
      <c r="BQ184" s="1">
        <f t="shared" si="405"/>
        <v>69</v>
      </c>
      <c r="BR184" s="1">
        <f t="shared" si="406"/>
        <v>113</v>
      </c>
      <c r="BT184" s="1">
        <f t="shared" si="343"/>
        <v>62</v>
      </c>
      <c r="BU184" s="1">
        <f t="shared" si="344"/>
        <v>62</v>
      </c>
      <c r="BV184" s="1">
        <f t="shared" si="345"/>
        <v>62</v>
      </c>
      <c r="BW184" s="1">
        <f t="shared" si="346"/>
        <v>55</v>
      </c>
      <c r="BX184" s="1">
        <f t="shared" si="347"/>
        <v>62</v>
      </c>
    </row>
    <row r="185" spans="1:76">
      <c r="A185" s="1">
        <v>1986</v>
      </c>
      <c r="B185" s="1">
        <v>6</v>
      </c>
      <c r="C185" s="4">
        <v>3.7814999999999999</v>
      </c>
      <c r="D185" s="4">
        <v>1.69</v>
      </c>
      <c r="E185" s="2">
        <f t="shared" si="421"/>
        <v>5612.5343462330757</v>
      </c>
      <c r="F185" s="2">
        <f t="shared" si="422"/>
        <v>4732.7215776851317</v>
      </c>
      <c r="G185" s="5">
        <f t="shared" si="423"/>
        <v>1.1858999635001302</v>
      </c>
      <c r="H185" s="4">
        <f t="shared" si="424"/>
        <v>1.185001939778926</v>
      </c>
      <c r="I185" s="4">
        <f t="shared" si="425"/>
        <v>1.2840214660929545</v>
      </c>
      <c r="J185" s="4">
        <f t="shared" si="426"/>
        <v>-9.901952631402855E-2</v>
      </c>
      <c r="K185" s="2" t="str">
        <f t="shared" si="436"/>
        <v xml:space="preserve">      SPX</v>
      </c>
      <c r="L185" s="11">
        <f t="shared" si="437"/>
        <v>16472.126577237614</v>
      </c>
      <c r="M185" s="2">
        <f t="shared" si="427"/>
        <v>6286.980102477316</v>
      </c>
      <c r="N185" s="2">
        <f t="shared" si="428"/>
        <v>2724.1990905117036</v>
      </c>
      <c r="O185" s="2">
        <f t="shared" si="429"/>
        <v>3562.7810119656124</v>
      </c>
      <c r="P185" s="2">
        <f t="shared" si="438"/>
        <v>5612.5343462330757</v>
      </c>
      <c r="Q185" s="2">
        <f t="shared" si="439"/>
        <v>4732.7215776851317</v>
      </c>
      <c r="U185" s="5">
        <f t="shared" si="430"/>
        <v>3.7814999999999999</v>
      </c>
      <c r="V185" s="5">
        <f t="shared" si="431"/>
        <v>1.69</v>
      </c>
      <c r="X185" s="6">
        <v>31564</v>
      </c>
      <c r="Y185" s="2" t="str">
        <f t="shared" si="440"/>
        <v xml:space="preserve">      SPY</v>
      </c>
      <c r="Z185" s="11">
        <f t="shared" si="445"/>
        <v>16472.126577237614</v>
      </c>
      <c r="AA185" s="16">
        <f t="shared" si="591"/>
        <v>6286.980102477316</v>
      </c>
      <c r="AB185" s="16">
        <f t="shared" si="592"/>
        <v>2724.1990905117036</v>
      </c>
      <c r="AC185" s="16">
        <f t="shared" si="593"/>
        <v>3562.7810119656124</v>
      </c>
      <c r="AD185" s="2">
        <f t="shared" si="415"/>
        <v>5612.5343462330757</v>
      </c>
      <c r="AE185" s="2">
        <f t="shared" si="416"/>
        <v>4732.7215776851317</v>
      </c>
      <c r="AF185" s="12" t="str">
        <f t="shared" si="484"/>
        <v/>
      </c>
      <c r="AG185" s="13" t="str">
        <f t="shared" si="478"/>
        <v/>
      </c>
      <c r="AH185" s="13" t="str">
        <f t="shared" ref="AH185:AI185" si="626">IF($B185=12,((AD185/AD173)-1)*100,"")</f>
        <v/>
      </c>
      <c r="AI185" s="13" t="str">
        <f t="shared" si="626"/>
        <v/>
      </c>
      <c r="AK185" s="12"/>
      <c r="AS185" s="7">
        <f t="shared" si="480"/>
        <v>32.553243155763312</v>
      </c>
      <c r="AT185" s="7">
        <f t="shared" ref="AT185:AU185" si="627">((AD185/AD173)-1)*100</f>
        <v>3.7895580469466283</v>
      </c>
      <c r="AU185" s="7">
        <f t="shared" si="627"/>
        <v>35.817731914857973</v>
      </c>
      <c r="AV185" s="7">
        <f t="shared" si="487"/>
        <v>-3.264488759094661</v>
      </c>
      <c r="AW185" s="7"/>
      <c r="AX185" s="7">
        <f t="shared" si="394"/>
        <v>128.67214315648252</v>
      </c>
      <c r="AY185" s="7">
        <f t="shared" ref="AY185:AZ185" si="628">((AD185/AD124)-1)*100</f>
        <v>13.92594821767057</v>
      </c>
      <c r="AZ185" s="7">
        <f t="shared" si="628"/>
        <v>140.35379998685693</v>
      </c>
      <c r="BA185" s="7">
        <f t="shared" si="396"/>
        <v>-11.681656830374408</v>
      </c>
      <c r="BB185" s="7"/>
      <c r="BC185" s="7">
        <f t="shared" si="337"/>
        <v>341.62889516055213</v>
      </c>
      <c r="BD185" s="7">
        <f t="shared" ref="BD185:BE185" si="629">((AD185/AD73)-1)*100</f>
        <v>122.57140698633987</v>
      </c>
      <c r="BE185" s="7">
        <f t="shared" si="629"/>
        <v>298.27250434979476</v>
      </c>
      <c r="BF185" s="7">
        <f t="shared" si="338"/>
        <v>43.356390810757375</v>
      </c>
      <c r="BH185" s="1">
        <f t="shared" si="490"/>
        <v>140</v>
      </c>
      <c r="BI185" s="1">
        <f t="shared" si="491"/>
        <v>114</v>
      </c>
      <c r="BJ185" s="1">
        <f t="shared" si="492"/>
        <v>121</v>
      </c>
      <c r="BK185" s="1">
        <f t="shared" si="493"/>
        <v>100</v>
      </c>
      <c r="BL185" s="1">
        <f t="shared" si="494"/>
        <v>163</v>
      </c>
      <c r="BN185" s="1">
        <f t="shared" si="402"/>
        <v>114</v>
      </c>
      <c r="BO185" s="1">
        <f t="shared" si="403"/>
        <v>113</v>
      </c>
      <c r="BP185" s="1">
        <f t="shared" si="404"/>
        <v>111</v>
      </c>
      <c r="BQ185" s="1">
        <f t="shared" si="405"/>
        <v>69</v>
      </c>
      <c r="BR185" s="1">
        <f t="shared" si="406"/>
        <v>114</v>
      </c>
      <c r="BT185" s="1">
        <f t="shared" si="343"/>
        <v>63</v>
      </c>
      <c r="BU185" s="1">
        <f t="shared" si="344"/>
        <v>63</v>
      </c>
      <c r="BV185" s="1">
        <f t="shared" si="345"/>
        <v>63</v>
      </c>
      <c r="BW185" s="1">
        <f t="shared" si="346"/>
        <v>56</v>
      </c>
      <c r="BX185" s="1">
        <f t="shared" si="347"/>
        <v>63</v>
      </c>
    </row>
    <row r="186" spans="1:76">
      <c r="A186" s="1">
        <v>1986</v>
      </c>
      <c r="B186" s="1">
        <v>7</v>
      </c>
      <c r="C186" s="4">
        <v>0.96530000000000005</v>
      </c>
      <c r="D186" s="4">
        <v>-5.593</v>
      </c>
      <c r="E186" s="2">
        <f t="shared" si="421"/>
        <v>5666.7121402772627</v>
      </c>
      <c r="F186" s="2">
        <f t="shared" si="422"/>
        <v>4468.0204598452019</v>
      </c>
      <c r="G186" s="5">
        <f t="shared" si="423"/>
        <v>1.2682824958401355</v>
      </c>
      <c r="H186" s="4">
        <f t="shared" si="424"/>
        <v>1.264316755075316</v>
      </c>
      <c r="I186" s="4">
        <f t="shared" si="425"/>
        <v>1.2798796318158969</v>
      </c>
      <c r="J186" s="4">
        <f t="shared" si="426"/>
        <v>-1.5562876740580878E-2</v>
      </c>
      <c r="K186" s="2" t="str">
        <f t="shared" si="436"/>
        <v xml:space="preserve">      SPX</v>
      </c>
      <c r="L186" s="11">
        <f t="shared" si="437"/>
        <v>15550.840537772714</v>
      </c>
      <c r="M186" s="2">
        <f t="shared" si="427"/>
        <v>6114.0104542987883</v>
      </c>
      <c r="N186" s="2">
        <f t="shared" si="428"/>
        <v>2750.4957843324128</v>
      </c>
      <c r="O186" s="2">
        <f t="shared" si="429"/>
        <v>3363.5146699663755</v>
      </c>
      <c r="P186" s="2">
        <f t="shared" si="438"/>
        <v>5666.7121402772627</v>
      </c>
      <c r="Q186" s="2">
        <f t="shared" si="439"/>
        <v>4468.0204598452019</v>
      </c>
      <c r="U186" s="5">
        <f t="shared" si="430"/>
        <v>0.96530000000000005</v>
      </c>
      <c r="V186" s="5">
        <f t="shared" si="431"/>
        <v>-5.593</v>
      </c>
      <c r="X186" s="6">
        <v>31594</v>
      </c>
      <c r="Y186" s="2" t="str">
        <f t="shared" si="440"/>
        <v xml:space="preserve">      SPY</v>
      </c>
      <c r="Z186" s="11">
        <f t="shared" si="445"/>
        <v>15550.840537772714</v>
      </c>
      <c r="AA186" s="16">
        <f t="shared" si="591"/>
        <v>6114.0104542987883</v>
      </c>
      <c r="AB186" s="16">
        <f t="shared" si="592"/>
        <v>2750.4957843324128</v>
      </c>
      <c r="AC186" s="16">
        <f t="shared" si="593"/>
        <v>3363.5146699663755</v>
      </c>
      <c r="AD186" s="2">
        <f t="shared" si="415"/>
        <v>5666.7121402772627</v>
      </c>
      <c r="AE186" s="2">
        <f t="shared" si="416"/>
        <v>4468.0204598452019</v>
      </c>
      <c r="AF186" s="12" t="str">
        <f t="shared" si="484"/>
        <v/>
      </c>
      <c r="AG186" s="13" t="str">
        <f t="shared" si="478"/>
        <v/>
      </c>
      <c r="AH186" s="13" t="str">
        <f t="shared" ref="AH186:AI186" si="630">IF($B186=12,((AD186/AD174)-1)*100,"")</f>
        <v/>
      </c>
      <c r="AI186" s="13" t="str">
        <f t="shared" si="630"/>
        <v/>
      </c>
      <c r="AK186" s="12"/>
      <c r="AS186" s="7">
        <f t="shared" si="480"/>
        <v>25.322511132314673</v>
      </c>
      <c r="AT186" s="7">
        <f t="shared" ref="AT186:AU186" si="631">((AD186/AD174)-1)*100</f>
        <v>7.2012147573031982</v>
      </c>
      <c r="AU186" s="7">
        <f t="shared" si="631"/>
        <v>28.408923196727187</v>
      </c>
      <c r="AV186" s="7">
        <f t="shared" si="487"/>
        <v>-3.0864120644125137</v>
      </c>
      <c r="AW186" s="7"/>
      <c r="AX186" s="7">
        <f t="shared" si="394"/>
        <v>117.24244791368012</v>
      </c>
      <c r="AY186" s="7">
        <f t="shared" ref="AY186:AZ186" si="632">((AD186/AD125)-1)*100</f>
        <v>22.829657697634964</v>
      </c>
      <c r="AZ186" s="7">
        <f t="shared" si="632"/>
        <v>128.34022174169505</v>
      </c>
      <c r="BA186" s="7">
        <f t="shared" si="396"/>
        <v>-11.097773828014923</v>
      </c>
      <c r="BB186" s="7"/>
      <c r="BC186" s="7">
        <f t="shared" si="337"/>
        <v>302.28734319851253</v>
      </c>
      <c r="BD186" s="7">
        <f t="shared" ref="BD186:BE186" si="633">((AD186/AD74)-1)*100</f>
        <v>116.82841848713954</v>
      </c>
      <c r="BE186" s="7">
        <f t="shared" si="633"/>
        <v>279.99466707918373</v>
      </c>
      <c r="BF186" s="7">
        <f t="shared" si="338"/>
        <v>22.292676119328803</v>
      </c>
      <c r="BH186" s="1">
        <f t="shared" si="490"/>
        <v>141</v>
      </c>
      <c r="BI186" s="1">
        <f t="shared" si="491"/>
        <v>115</v>
      </c>
      <c r="BJ186" s="1">
        <f t="shared" si="492"/>
        <v>122</v>
      </c>
      <c r="BK186" s="1">
        <f t="shared" si="493"/>
        <v>100</v>
      </c>
      <c r="BL186" s="1">
        <f t="shared" si="494"/>
        <v>164</v>
      </c>
      <c r="BN186" s="1">
        <f t="shared" si="402"/>
        <v>115</v>
      </c>
      <c r="BO186" s="1">
        <f t="shared" si="403"/>
        <v>114</v>
      </c>
      <c r="BP186" s="1">
        <f t="shared" si="404"/>
        <v>112</v>
      </c>
      <c r="BQ186" s="1">
        <f t="shared" si="405"/>
        <v>69</v>
      </c>
      <c r="BR186" s="1">
        <f t="shared" si="406"/>
        <v>115</v>
      </c>
      <c r="BT186" s="1">
        <f t="shared" si="343"/>
        <v>64</v>
      </c>
      <c r="BU186" s="1">
        <f t="shared" si="344"/>
        <v>64</v>
      </c>
      <c r="BV186" s="1">
        <f t="shared" si="345"/>
        <v>64</v>
      </c>
      <c r="BW186" s="1">
        <f t="shared" si="346"/>
        <v>57</v>
      </c>
      <c r="BX186" s="1">
        <f t="shared" si="347"/>
        <v>64</v>
      </c>
    </row>
    <row r="187" spans="1:76">
      <c r="A187" s="1">
        <v>1986</v>
      </c>
      <c r="B187" s="1">
        <v>8</v>
      </c>
      <c r="C187" s="4">
        <v>8.5853999999999999</v>
      </c>
      <c r="D187" s="4">
        <v>7.4160000000000004</v>
      </c>
      <c r="E187" s="2">
        <f t="shared" si="421"/>
        <v>6153.2220443686274</v>
      </c>
      <c r="F187" s="2">
        <f t="shared" si="422"/>
        <v>4799.3688571473222</v>
      </c>
      <c r="G187" s="5">
        <f t="shared" si="423"/>
        <v>1.2820898387930983</v>
      </c>
      <c r="H187" s="4">
        <f t="shared" si="424"/>
        <v>1.281243501473204</v>
      </c>
      <c r="I187" s="4">
        <f t="shared" si="425"/>
        <v>1.2804612652309499</v>
      </c>
      <c r="J187" s="4">
        <f t="shared" si="426"/>
        <v>7.8223624225404187E-4</v>
      </c>
      <c r="K187" s="2" t="str">
        <f t="shared" si="436"/>
        <v xml:space="preserve">      SPX</v>
      </c>
      <c r="L187" s="11">
        <f t="shared" si="437"/>
        <v>16704.090872053937</v>
      </c>
      <c r="M187" s="2">
        <f t="shared" si="427"/>
        <v>6599.5897672915698</v>
      </c>
      <c r="N187" s="2">
        <f t="shared" si="428"/>
        <v>2986.6368494004878</v>
      </c>
      <c r="O187" s="2">
        <f t="shared" si="429"/>
        <v>3612.9529178910821</v>
      </c>
      <c r="P187" s="2">
        <f t="shared" si="438"/>
        <v>6153.2220443686274</v>
      </c>
      <c r="Q187" s="2">
        <f t="shared" si="439"/>
        <v>4799.3688571473222</v>
      </c>
      <c r="U187" s="5">
        <f t="shared" si="430"/>
        <v>8.5853999999999999</v>
      </c>
      <c r="V187" s="5">
        <f t="shared" si="431"/>
        <v>7.4160000000000004</v>
      </c>
      <c r="X187" s="6">
        <v>31625</v>
      </c>
      <c r="Y187" s="2" t="str">
        <f t="shared" si="440"/>
        <v xml:space="preserve">      SPY</v>
      </c>
      <c r="Z187" s="11">
        <f t="shared" si="445"/>
        <v>16704.090872053937</v>
      </c>
      <c r="AA187" s="16">
        <f t="shared" si="591"/>
        <v>6599.5897672915698</v>
      </c>
      <c r="AB187" s="16">
        <f t="shared" si="592"/>
        <v>2986.6368494004878</v>
      </c>
      <c r="AC187" s="16">
        <f t="shared" si="593"/>
        <v>3612.9529178910821</v>
      </c>
      <c r="AD187" s="2">
        <f t="shared" si="415"/>
        <v>6153.2220443686274</v>
      </c>
      <c r="AE187" s="2">
        <f t="shared" si="416"/>
        <v>4799.3688571473222</v>
      </c>
      <c r="AF187" s="12" t="str">
        <f t="shared" si="484"/>
        <v/>
      </c>
      <c r="AG187" s="13" t="str">
        <f t="shared" si="478"/>
        <v/>
      </c>
      <c r="AH187" s="13" t="str">
        <f t="shared" ref="AH187:AI187" si="634">IF($B187=12,((AD187/AD175)-1)*100,"")</f>
        <v/>
      </c>
      <c r="AI187" s="13" t="str">
        <f t="shared" si="634"/>
        <v/>
      </c>
      <c r="AK187" s="12"/>
      <c r="AS187" s="7">
        <f t="shared" si="480"/>
        <v>35.775955215426869</v>
      </c>
      <c r="AT187" s="7">
        <f t="shared" ref="AT187:AU187" si="635">((AD187/AD175)-1)*100</f>
        <v>14.687649670559445</v>
      </c>
      <c r="AU187" s="7">
        <f t="shared" si="635"/>
        <v>39.119812136643418</v>
      </c>
      <c r="AV187" s="7">
        <f t="shared" si="487"/>
        <v>-3.343856921216549</v>
      </c>
      <c r="AW187" s="7"/>
      <c r="AX187" s="7">
        <f t="shared" si="394"/>
        <v>132.87342858806724</v>
      </c>
      <c r="AY187" s="7">
        <f t="shared" ref="AY187:AZ187" si="636">((AD187/AD126)-1)*100</f>
        <v>27.575005097839544</v>
      </c>
      <c r="AZ187" s="7">
        <f t="shared" si="636"/>
        <v>144.76970698966042</v>
      </c>
      <c r="BA187" s="7">
        <f t="shared" si="396"/>
        <v>-11.896278401593179</v>
      </c>
      <c r="BB187" s="7"/>
      <c r="BC187" s="7">
        <f t="shared" ref="BC187:BC250" si="637">((Z187/Z75)-1)*100</f>
        <v>310.64232572316416</v>
      </c>
      <c r="BD187" s="7">
        <f t="shared" ref="BD187:BE187" si="638">((AD187/AD75)-1)*100</f>
        <v>123.74122096534221</v>
      </c>
      <c r="BE187" s="7">
        <f t="shared" si="638"/>
        <v>306.48004978218421</v>
      </c>
      <c r="BF187" s="7">
        <f t="shared" ref="BF187:BF250" si="639">BC187-BE187</f>
        <v>4.1622759409799528</v>
      </c>
      <c r="BH187" s="1">
        <f t="shared" si="490"/>
        <v>142</v>
      </c>
      <c r="BI187" s="1">
        <f t="shared" si="491"/>
        <v>116</v>
      </c>
      <c r="BJ187" s="1">
        <f t="shared" si="492"/>
        <v>123</v>
      </c>
      <c r="BK187" s="1">
        <f t="shared" si="493"/>
        <v>100</v>
      </c>
      <c r="BL187" s="1">
        <f t="shared" si="494"/>
        <v>165</v>
      </c>
      <c r="BN187" s="1">
        <f t="shared" si="402"/>
        <v>116</v>
      </c>
      <c r="BO187" s="1">
        <f t="shared" si="403"/>
        <v>115</v>
      </c>
      <c r="BP187" s="1">
        <f t="shared" si="404"/>
        <v>113</v>
      </c>
      <c r="BQ187" s="1">
        <f t="shared" si="405"/>
        <v>69</v>
      </c>
      <c r="BR187" s="1">
        <f t="shared" si="406"/>
        <v>116</v>
      </c>
      <c r="BT187" s="1">
        <f t="shared" si="343"/>
        <v>65</v>
      </c>
      <c r="BU187" s="1">
        <f t="shared" si="344"/>
        <v>65</v>
      </c>
      <c r="BV187" s="1">
        <f t="shared" si="345"/>
        <v>65</v>
      </c>
      <c r="BW187" s="1">
        <f t="shared" si="346"/>
        <v>58</v>
      </c>
      <c r="BX187" s="1">
        <f t="shared" si="347"/>
        <v>65</v>
      </c>
    </row>
    <row r="188" spans="1:76">
      <c r="A188" s="1">
        <v>1986</v>
      </c>
      <c r="B188" s="1">
        <v>9</v>
      </c>
      <c r="C188" s="4">
        <v>-2.5270999999999999</v>
      </c>
      <c r="D188" s="4">
        <v>-8.2669999999999995</v>
      </c>
      <c r="E188" s="2">
        <f t="shared" si="421"/>
        <v>5997.7239700853879</v>
      </c>
      <c r="F188" s="2">
        <f t="shared" si="422"/>
        <v>4402.6050337269526</v>
      </c>
      <c r="G188" s="5">
        <f t="shared" si="423"/>
        <v>1.3623125227311417</v>
      </c>
      <c r="H188" s="4">
        <f t="shared" si="424"/>
        <v>1.3584520931474304</v>
      </c>
      <c r="I188" s="4">
        <f t="shared" si="425"/>
        <v>1.3020010698362636</v>
      </c>
      <c r="J188" s="4">
        <f t="shared" si="426"/>
        <v>5.6451023311166804E-2</v>
      </c>
      <c r="K188" s="2" t="str">
        <f t="shared" si="436"/>
        <v>GSCI</v>
      </c>
      <c r="L188" s="11">
        <f t="shared" si="437"/>
        <v>16281.961791626261</v>
      </c>
      <c r="M188" s="2">
        <f t="shared" si="427"/>
        <v>6225.4316497483142</v>
      </c>
      <c r="N188" s="2">
        <f t="shared" si="428"/>
        <v>2911.161549579288</v>
      </c>
      <c r="O188" s="2">
        <f t="shared" si="429"/>
        <v>3314.2701001690261</v>
      </c>
      <c r="P188" s="2">
        <f t="shared" si="438"/>
        <v>5997.7239700853879</v>
      </c>
      <c r="Q188" s="2">
        <f t="shared" si="439"/>
        <v>4402.6050337269526</v>
      </c>
      <c r="U188" s="5">
        <f t="shared" si="430"/>
        <v>-2.5270999999999999</v>
      </c>
      <c r="V188" s="5">
        <f t="shared" si="431"/>
        <v>-8.2669999999999995</v>
      </c>
      <c r="X188" s="6">
        <v>31656</v>
      </c>
      <c r="Y188" s="2" t="str">
        <f t="shared" si="440"/>
        <v>DBC</v>
      </c>
      <c r="Z188" s="11">
        <f t="shared" si="445"/>
        <v>16281.961791626261</v>
      </c>
      <c r="AA188" s="16">
        <f t="shared" si="591"/>
        <v>6225.4316497483142</v>
      </c>
      <c r="AB188" s="16">
        <f t="shared" si="592"/>
        <v>2911.161549579288</v>
      </c>
      <c r="AC188" s="16">
        <f t="shared" si="593"/>
        <v>3314.2701001690261</v>
      </c>
      <c r="AD188" s="2">
        <f t="shared" si="415"/>
        <v>5997.7239700853879</v>
      </c>
      <c r="AE188" s="2">
        <f t="shared" si="416"/>
        <v>4402.6050337269526</v>
      </c>
      <c r="AF188" s="12" t="str">
        <f t="shared" si="484"/>
        <v/>
      </c>
      <c r="AG188" s="13" t="str">
        <f t="shared" si="478"/>
        <v/>
      </c>
      <c r="AH188" s="13" t="str">
        <f t="shared" ref="AH188:AI188" si="640">IF($B188=12,((AD188/AD176)-1)*100,"")</f>
        <v/>
      </c>
      <c r="AI188" s="13" t="str">
        <f t="shared" si="640"/>
        <v/>
      </c>
      <c r="AK188" s="12"/>
      <c r="AS188" s="7">
        <f t="shared" si="480"/>
        <v>36.618177648007475</v>
      </c>
      <c r="AT188" s="7">
        <f t="shared" ref="AT188:AU188" si="641">((AD188/AD176)-1)*100</f>
        <v>5.7742102852340604</v>
      </c>
      <c r="AU188" s="7">
        <f t="shared" si="641"/>
        <v>31.739591695543702</v>
      </c>
      <c r="AV188" s="7">
        <f t="shared" si="487"/>
        <v>4.8785859524637729</v>
      </c>
      <c r="AW188" s="7"/>
      <c r="AX188" s="7">
        <f t="shared" si="394"/>
        <v>140.90048731676114</v>
      </c>
      <c r="AY188" s="7">
        <f t="shared" ref="AY188:AZ188" si="642">((AD188/AD127)-1)*100</f>
        <v>28.572610228246287</v>
      </c>
      <c r="AZ188" s="7">
        <f t="shared" si="642"/>
        <v>138.29620091570729</v>
      </c>
      <c r="BA188" s="7">
        <f t="shared" si="396"/>
        <v>2.6042864010538551</v>
      </c>
      <c r="BB188" s="7"/>
      <c r="BC188" s="7">
        <f t="shared" si="637"/>
        <v>314.49758716013145</v>
      </c>
      <c r="BD188" s="7">
        <f t="shared" ref="BD188:BE188" si="643">((AD188/AD76)-1)*100</f>
        <v>125.84178597536307</v>
      </c>
      <c r="BE188" s="7">
        <f t="shared" si="643"/>
        <v>280.33470768438178</v>
      </c>
      <c r="BF188" s="7">
        <f t="shared" si="639"/>
        <v>34.162879475749662</v>
      </c>
      <c r="BH188" s="1">
        <f t="shared" si="490"/>
        <v>143</v>
      </c>
      <c r="BI188" s="1">
        <f t="shared" si="491"/>
        <v>117</v>
      </c>
      <c r="BJ188" s="1">
        <f t="shared" si="492"/>
        <v>124</v>
      </c>
      <c r="BK188" s="1">
        <f t="shared" si="493"/>
        <v>101</v>
      </c>
      <c r="BL188" s="1">
        <f t="shared" si="494"/>
        <v>166</v>
      </c>
      <c r="BN188" s="1">
        <f t="shared" si="402"/>
        <v>117</v>
      </c>
      <c r="BO188" s="1">
        <f t="shared" si="403"/>
        <v>116</v>
      </c>
      <c r="BP188" s="1">
        <f t="shared" si="404"/>
        <v>114</v>
      </c>
      <c r="BQ188" s="1">
        <f t="shared" si="405"/>
        <v>70</v>
      </c>
      <c r="BR188" s="1">
        <f t="shared" si="406"/>
        <v>117</v>
      </c>
      <c r="BT188" s="1">
        <f t="shared" ref="BT188:BT251" si="644">IF(BC188&gt;0,BT187+1,BT187)</f>
        <v>66</v>
      </c>
      <c r="BU188" s="1">
        <f t="shared" ref="BU188:BU251" si="645">IF(BD188&gt;0,BU187+1,BU187)</f>
        <v>66</v>
      </c>
      <c r="BV188" s="1">
        <f t="shared" ref="BV188:BV251" si="646">IF(BE188&gt;0,BV187+1,BV187)</f>
        <v>66</v>
      </c>
      <c r="BW188" s="1">
        <f t="shared" ref="BW188:BW251" si="647">IF(BF188&gt;0,BW187+1,BW187)</f>
        <v>59</v>
      </c>
      <c r="BX188" s="1">
        <f t="shared" ref="BX188:BX251" si="648">BX187+1</f>
        <v>66</v>
      </c>
    </row>
    <row r="189" spans="1:76">
      <c r="A189" s="1">
        <v>1986</v>
      </c>
      <c r="B189" s="1">
        <v>10</v>
      </c>
      <c r="C189" s="4">
        <v>1.0528</v>
      </c>
      <c r="D189" s="4">
        <v>5.7670000000000003</v>
      </c>
      <c r="E189" s="2">
        <f t="shared" si="421"/>
        <v>6060.8680080424474</v>
      </c>
      <c r="F189" s="2">
        <f t="shared" si="422"/>
        <v>4656.5032660219867</v>
      </c>
      <c r="G189" s="5">
        <f t="shared" si="423"/>
        <v>1.3015921307879159</v>
      </c>
      <c r="H189" s="4">
        <f t="shared" si="424"/>
        <v>1.3042997480431311</v>
      </c>
      <c r="I189" s="4">
        <f t="shared" si="425"/>
        <v>1.3018934542972249</v>
      </c>
      <c r="J189" s="4">
        <f t="shared" si="426"/>
        <v>2.406293745906174E-3</v>
      </c>
      <c r="K189" s="2" t="str">
        <f t="shared" si="436"/>
        <v>GSCI</v>
      </c>
      <c r="L189" s="11">
        <f t="shared" si="437"/>
        <v>16453.378285368504</v>
      </c>
      <c r="M189" s="2">
        <f t="shared" si="427"/>
        <v>6447.2143152190329</v>
      </c>
      <c r="N189" s="2">
        <f t="shared" si="428"/>
        <v>2941.8102583732589</v>
      </c>
      <c r="O189" s="2">
        <f t="shared" si="429"/>
        <v>3505.4040568457744</v>
      </c>
      <c r="P189" s="2">
        <f t="shared" si="438"/>
        <v>6060.8680080424474</v>
      </c>
      <c r="Q189" s="2">
        <f t="shared" si="439"/>
        <v>4656.5032660219867</v>
      </c>
      <c r="U189" s="5">
        <f t="shared" si="430"/>
        <v>1.0528</v>
      </c>
      <c r="V189" s="5">
        <f t="shared" si="431"/>
        <v>5.7670000000000003</v>
      </c>
      <c r="X189" s="6">
        <v>31686</v>
      </c>
      <c r="Y189" s="2" t="str">
        <f t="shared" si="440"/>
        <v>DBC</v>
      </c>
      <c r="Z189" s="11">
        <f t="shared" si="445"/>
        <v>16453.378285368504</v>
      </c>
      <c r="AA189" s="16">
        <f t="shared" si="591"/>
        <v>6447.2143152190329</v>
      </c>
      <c r="AB189" s="16">
        <f t="shared" si="592"/>
        <v>2941.8102583732589</v>
      </c>
      <c r="AC189" s="16">
        <f t="shared" si="593"/>
        <v>3505.4040568457744</v>
      </c>
      <c r="AD189" s="2">
        <f t="shared" si="415"/>
        <v>6060.8680080424474</v>
      </c>
      <c r="AE189" s="2">
        <f t="shared" si="416"/>
        <v>4656.5032660219867</v>
      </c>
      <c r="AF189" s="12" t="str">
        <f t="shared" si="484"/>
        <v/>
      </c>
      <c r="AG189" s="13" t="str">
        <f t="shared" si="478"/>
        <v/>
      </c>
      <c r="AH189" s="13" t="str">
        <f t="shared" ref="AH189:AI189" si="649">IF($B189=12,((AD189/AD177)-1)*100,"")</f>
        <v/>
      </c>
      <c r="AI189" s="13" t="str">
        <f t="shared" si="649"/>
        <v/>
      </c>
      <c r="AK189" s="12"/>
      <c r="AS189" s="7">
        <f t="shared" si="480"/>
        <v>28.734686442311496</v>
      </c>
      <c r="AT189" s="7">
        <f t="shared" ref="AT189:AU189" si="650">((AD189/AD177)-1)*100</f>
        <v>-0.32944349590127153</v>
      </c>
      <c r="AU189" s="7">
        <f t="shared" si="650"/>
        <v>33.185190021531199</v>
      </c>
      <c r="AV189" s="7">
        <f t="shared" si="487"/>
        <v>-4.4505035792197027</v>
      </c>
      <c r="AW189" s="7"/>
      <c r="AX189" s="7">
        <f t="shared" si="394"/>
        <v>156.05238884565756</v>
      </c>
      <c r="AY189" s="7">
        <f t="shared" ref="AY189:AZ189" si="651">((AD189/AD128)-1)*100</f>
        <v>30.092350600446061</v>
      </c>
      <c r="AZ189" s="7">
        <f t="shared" si="651"/>
        <v>165.10023121445224</v>
      </c>
      <c r="BA189" s="7">
        <f t="shared" si="396"/>
        <v>-9.0478423687946758</v>
      </c>
      <c r="BB189" s="7"/>
      <c r="BC189" s="7">
        <f t="shared" si="637"/>
        <v>329.25364859012012</v>
      </c>
      <c r="BD189" s="7">
        <f t="shared" ref="BD189:BE189" si="652">((AD189/AD77)-1)*100</f>
        <v>133.88172485689716</v>
      </c>
      <c r="BE189" s="7">
        <f t="shared" si="652"/>
        <v>283.32470343288691</v>
      </c>
      <c r="BF189" s="7">
        <f t="shared" si="639"/>
        <v>45.928945157233215</v>
      </c>
      <c r="BH189" s="1">
        <f t="shared" si="490"/>
        <v>144</v>
      </c>
      <c r="BI189" s="1">
        <f t="shared" si="491"/>
        <v>117</v>
      </c>
      <c r="BJ189" s="1">
        <f t="shared" si="492"/>
        <v>125</v>
      </c>
      <c r="BK189" s="1">
        <f t="shared" si="493"/>
        <v>101</v>
      </c>
      <c r="BL189" s="1">
        <f t="shared" si="494"/>
        <v>167</v>
      </c>
      <c r="BN189" s="1">
        <f t="shared" si="402"/>
        <v>118</v>
      </c>
      <c r="BO189" s="1">
        <f t="shared" si="403"/>
        <v>117</v>
      </c>
      <c r="BP189" s="1">
        <f t="shared" si="404"/>
        <v>115</v>
      </c>
      <c r="BQ189" s="1">
        <f t="shared" si="405"/>
        <v>70</v>
      </c>
      <c r="BR189" s="1">
        <f t="shared" si="406"/>
        <v>118</v>
      </c>
      <c r="BT189" s="1">
        <f t="shared" si="644"/>
        <v>67</v>
      </c>
      <c r="BU189" s="1">
        <f t="shared" si="645"/>
        <v>67</v>
      </c>
      <c r="BV189" s="1">
        <f t="shared" si="646"/>
        <v>67</v>
      </c>
      <c r="BW189" s="1">
        <f t="shared" si="647"/>
        <v>60</v>
      </c>
      <c r="BX189" s="1">
        <f t="shared" si="648"/>
        <v>67</v>
      </c>
    </row>
    <row r="190" spans="1:76">
      <c r="A190" s="1">
        <v>1986</v>
      </c>
      <c r="B190" s="1">
        <v>11</v>
      </c>
      <c r="C190" s="4">
        <v>3.0272999999999999</v>
      </c>
      <c r="D190" s="4">
        <v>2.431</v>
      </c>
      <c r="E190" s="2">
        <f t="shared" si="421"/>
        <v>6244.3486652499159</v>
      </c>
      <c r="F190" s="2">
        <f t="shared" si="422"/>
        <v>4769.7028604189818</v>
      </c>
      <c r="G190" s="5">
        <f t="shared" si="423"/>
        <v>1.3091693231182535</v>
      </c>
      <c r="H190" s="4">
        <f t="shared" si="424"/>
        <v>1.3089374385908668</v>
      </c>
      <c r="I190" s="4">
        <f t="shared" si="425"/>
        <v>1.3038081566185482</v>
      </c>
      <c r="J190" s="4">
        <f t="shared" si="426"/>
        <v>5.1292819723185445E-3</v>
      </c>
      <c r="K190" s="2" t="str">
        <f t="shared" si="436"/>
        <v>GSCI</v>
      </c>
      <c r="L190" s="11">
        <f t="shared" si="437"/>
        <v>16951.471406201465</v>
      </c>
      <c r="M190" s="2">
        <f t="shared" si="427"/>
        <v>6621.4881097926882</v>
      </c>
      <c r="N190" s="2">
        <f t="shared" si="428"/>
        <v>3030.8676803249923</v>
      </c>
      <c r="O190" s="2">
        <f t="shared" si="429"/>
        <v>3590.6204294676954</v>
      </c>
      <c r="P190" s="2">
        <f t="shared" si="438"/>
        <v>6244.3486652499159</v>
      </c>
      <c r="Q190" s="2">
        <f t="shared" si="439"/>
        <v>4769.7028604189818</v>
      </c>
      <c r="U190" s="5">
        <f t="shared" si="430"/>
        <v>3.0272999999999999</v>
      </c>
      <c r="V190" s="5">
        <f t="shared" si="431"/>
        <v>2.431</v>
      </c>
      <c r="X190" s="6">
        <v>31717</v>
      </c>
      <c r="Y190" s="2" t="str">
        <f t="shared" si="440"/>
        <v>DBC</v>
      </c>
      <c r="Z190" s="11">
        <f t="shared" si="445"/>
        <v>16951.471406201465</v>
      </c>
      <c r="AA190" s="16">
        <f t="shared" si="591"/>
        <v>6621.4881097926882</v>
      </c>
      <c r="AB190" s="16">
        <f t="shared" si="592"/>
        <v>3030.8676803249923</v>
      </c>
      <c r="AC190" s="16">
        <f t="shared" si="593"/>
        <v>3590.6204294676954</v>
      </c>
      <c r="AD190" s="2">
        <f t="shared" si="415"/>
        <v>6244.3486652499159</v>
      </c>
      <c r="AE190" s="2">
        <f t="shared" si="416"/>
        <v>4769.7028604189818</v>
      </c>
      <c r="AF190" s="12" t="str">
        <f t="shared" si="484"/>
        <v/>
      </c>
      <c r="AG190" s="13" t="str">
        <f t="shared" si="478"/>
        <v/>
      </c>
      <c r="AH190" s="13" t="str">
        <f t="shared" ref="AH190:AI190" si="653">IF($B190=12,((AD190/AD178)-1)*100,"")</f>
        <v/>
      </c>
      <c r="AI190" s="13" t="str">
        <f t="shared" si="653"/>
        <v/>
      </c>
      <c r="AK190" s="12"/>
      <c r="AS190" s="7">
        <f t="shared" si="480"/>
        <v>30.362777106661042</v>
      </c>
      <c r="AT190" s="7">
        <f t="shared" ref="AT190:AU190" si="654">((AD190/AD178)-1)*100</f>
        <v>0.93107693599929764</v>
      </c>
      <c r="AU190" s="7">
        <f t="shared" si="654"/>
        <v>27.666291085406613</v>
      </c>
      <c r="AV190" s="7">
        <f t="shared" si="487"/>
        <v>2.6964860212544295</v>
      </c>
      <c r="AW190" s="7"/>
      <c r="AX190" s="7">
        <f t="shared" si="394"/>
        <v>163.00983611794209</v>
      </c>
      <c r="AY190" s="7">
        <f t="shared" ref="AY190:AZ190" si="655">((AD190/AD129)-1)*100</f>
        <v>33.627215765776455</v>
      </c>
      <c r="AZ190" s="7">
        <f t="shared" si="655"/>
        <v>157.63998769915233</v>
      </c>
      <c r="BA190" s="7">
        <f t="shared" si="396"/>
        <v>5.3698484187897577</v>
      </c>
      <c r="BB190" s="7"/>
      <c r="BC190" s="7">
        <f t="shared" si="637"/>
        <v>347.81931659229707</v>
      </c>
      <c r="BD190" s="7">
        <f t="shared" ref="BD190:BE190" si="656">((AD190/AD78)-1)*100</f>
        <v>163.38879176598863</v>
      </c>
      <c r="BE190" s="7">
        <f t="shared" si="656"/>
        <v>297.58933834231891</v>
      </c>
      <c r="BF190" s="7">
        <f t="shared" si="639"/>
        <v>50.22997824997816</v>
      </c>
      <c r="BH190" s="1">
        <f t="shared" si="490"/>
        <v>145</v>
      </c>
      <c r="BI190" s="1">
        <f t="shared" si="491"/>
        <v>118</v>
      </c>
      <c r="BJ190" s="1">
        <f t="shared" si="492"/>
        <v>126</v>
      </c>
      <c r="BK190" s="1">
        <f t="shared" si="493"/>
        <v>102</v>
      </c>
      <c r="BL190" s="1">
        <f t="shared" si="494"/>
        <v>168</v>
      </c>
      <c r="BN190" s="1">
        <f t="shared" si="402"/>
        <v>119</v>
      </c>
      <c r="BO190" s="1">
        <f t="shared" si="403"/>
        <v>118</v>
      </c>
      <c r="BP190" s="1">
        <f t="shared" si="404"/>
        <v>116</v>
      </c>
      <c r="BQ190" s="1">
        <f t="shared" si="405"/>
        <v>71</v>
      </c>
      <c r="BR190" s="1">
        <f t="shared" si="406"/>
        <v>119</v>
      </c>
      <c r="BT190" s="1">
        <f t="shared" si="644"/>
        <v>68</v>
      </c>
      <c r="BU190" s="1">
        <f t="shared" si="645"/>
        <v>68</v>
      </c>
      <c r="BV190" s="1">
        <f t="shared" si="646"/>
        <v>68</v>
      </c>
      <c r="BW190" s="1">
        <f t="shared" si="647"/>
        <v>61</v>
      </c>
      <c r="BX190" s="1">
        <f t="shared" si="648"/>
        <v>68</v>
      </c>
    </row>
    <row r="191" spans="1:76">
      <c r="A191" s="1">
        <v>1986</v>
      </c>
      <c r="B191" s="1">
        <v>12</v>
      </c>
      <c r="C191" s="4">
        <v>-0.72629999999999995</v>
      </c>
      <c r="D191" s="4">
        <v>-2.552</v>
      </c>
      <c r="E191" s="2">
        <f t="shared" si="421"/>
        <v>6198.9959608942054</v>
      </c>
      <c r="F191" s="2">
        <f t="shared" si="422"/>
        <v>4647.9800434210892</v>
      </c>
      <c r="G191" s="5">
        <f t="shared" si="423"/>
        <v>1.3336967678397151</v>
      </c>
      <c r="H191" s="4">
        <f t="shared" si="424"/>
        <v>1.3325177521611984</v>
      </c>
      <c r="I191" s="4">
        <f t="shared" si="425"/>
        <v>1.3116735806241187</v>
      </c>
      <c r="J191" s="4">
        <f t="shared" si="426"/>
        <v>2.0844171537079736E-2</v>
      </c>
      <c r="K191" s="2" t="str">
        <f t="shared" si="436"/>
        <v>GSCI</v>
      </c>
      <c r="L191" s="11">
        <f t="shared" si="437"/>
        <v>16828.352869378225</v>
      </c>
      <c r="M191" s="2">
        <f t="shared" si="427"/>
        <v>6507.8422844704719</v>
      </c>
      <c r="N191" s="2">
        <f t="shared" si="428"/>
        <v>3008.8544883627919</v>
      </c>
      <c r="O191" s="2">
        <f t="shared" si="429"/>
        <v>3498.98779610768</v>
      </c>
      <c r="P191" s="2">
        <f t="shared" si="438"/>
        <v>6198.9959608942054</v>
      </c>
      <c r="Q191" s="2">
        <f t="shared" si="439"/>
        <v>4647.9800434210892</v>
      </c>
      <c r="U191" s="5">
        <f t="shared" si="430"/>
        <v>-0.72629999999999995</v>
      </c>
      <c r="V191" s="5">
        <f t="shared" si="431"/>
        <v>-2.552</v>
      </c>
      <c r="X191" s="6">
        <v>31747</v>
      </c>
      <c r="Y191" s="2" t="str">
        <f t="shared" si="440"/>
        <v>DBC</v>
      </c>
      <c r="Z191" s="11">
        <f t="shared" si="445"/>
        <v>16828.352869378225</v>
      </c>
      <c r="AA191" s="16">
        <f t="shared" si="591"/>
        <v>6507.8422844704719</v>
      </c>
      <c r="AB191" s="16">
        <f t="shared" si="592"/>
        <v>3008.8544883627919</v>
      </c>
      <c r="AC191" s="16">
        <f t="shared" si="593"/>
        <v>3498.98779610768</v>
      </c>
      <c r="AD191" s="2">
        <f t="shared" si="415"/>
        <v>6198.9959608942054</v>
      </c>
      <c r="AE191" s="2">
        <f t="shared" si="416"/>
        <v>4647.9800434210892</v>
      </c>
      <c r="AF191" s="12">
        <f t="shared" si="484"/>
        <v>1986</v>
      </c>
      <c r="AG191" s="13">
        <f t="shared" si="478"/>
        <v>23.443743925423387</v>
      </c>
      <c r="AH191" s="13">
        <f t="shared" ref="AH191:AI191" si="657">IF($B191=12,((AD191/AD179)-1)*100,"")</f>
        <v>2.0444060064946479</v>
      </c>
      <c r="AI191" s="13">
        <f t="shared" si="657"/>
        <v>18.667131514247703</v>
      </c>
      <c r="AK191" s="12"/>
      <c r="AS191" s="7">
        <f t="shared" si="480"/>
        <v>23.443743925423387</v>
      </c>
      <c r="AT191" s="7">
        <f t="shared" ref="AT191:AU191" si="658">((AD191/AD179)-1)*100</f>
        <v>2.0444060064946479</v>
      </c>
      <c r="AU191" s="7">
        <f t="shared" si="658"/>
        <v>18.667131514247703</v>
      </c>
      <c r="AV191" s="7">
        <f t="shared" si="487"/>
        <v>4.7766124111756838</v>
      </c>
      <c r="AW191" s="7"/>
      <c r="AX191" s="7">
        <f t="shared" si="394"/>
        <v>150.75109786915738</v>
      </c>
      <c r="AY191" s="7">
        <f t="shared" ref="AY191:AZ191" si="659">((AD191/AD130)-1)*100</f>
        <v>38.917556658721544</v>
      </c>
      <c r="AZ191" s="7">
        <f t="shared" si="659"/>
        <v>141.11423090367535</v>
      </c>
      <c r="BA191" s="7">
        <f t="shared" si="396"/>
        <v>9.636866965482028</v>
      </c>
      <c r="BB191" s="7"/>
      <c r="BC191" s="7">
        <f t="shared" si="637"/>
        <v>352.34717632874151</v>
      </c>
      <c r="BD191" s="7">
        <f t="shared" ref="BD191:BE191" si="660">((AD191/AD79)-1)*100</f>
        <v>158.93640960242132</v>
      </c>
      <c r="BE191" s="7">
        <f t="shared" si="660"/>
        <v>294.2235026738125</v>
      </c>
      <c r="BF191" s="7">
        <f t="shared" si="639"/>
        <v>58.123673654929007</v>
      </c>
      <c r="BH191" s="1">
        <f t="shared" si="490"/>
        <v>146</v>
      </c>
      <c r="BI191" s="1">
        <f t="shared" si="491"/>
        <v>119</v>
      </c>
      <c r="BJ191" s="1">
        <f t="shared" si="492"/>
        <v>127</v>
      </c>
      <c r="BK191" s="1">
        <f t="shared" si="493"/>
        <v>103</v>
      </c>
      <c r="BL191" s="1">
        <f t="shared" si="494"/>
        <v>169</v>
      </c>
      <c r="BN191" s="1">
        <f t="shared" si="402"/>
        <v>120</v>
      </c>
      <c r="BO191" s="1">
        <f t="shared" si="403"/>
        <v>119</v>
      </c>
      <c r="BP191" s="1">
        <f t="shared" si="404"/>
        <v>117</v>
      </c>
      <c r="BQ191" s="1">
        <f t="shared" si="405"/>
        <v>72</v>
      </c>
      <c r="BR191" s="1">
        <f t="shared" si="406"/>
        <v>120</v>
      </c>
      <c r="BT191" s="1">
        <f t="shared" si="644"/>
        <v>69</v>
      </c>
      <c r="BU191" s="1">
        <f t="shared" si="645"/>
        <v>69</v>
      </c>
      <c r="BV191" s="1">
        <f t="shared" si="646"/>
        <v>69</v>
      </c>
      <c r="BW191" s="1">
        <f t="shared" si="647"/>
        <v>62</v>
      </c>
      <c r="BX191" s="1">
        <f t="shared" si="648"/>
        <v>69</v>
      </c>
    </row>
    <row r="192" spans="1:76">
      <c r="A192" s="1">
        <v>1987</v>
      </c>
      <c r="B192" s="1">
        <v>1</v>
      </c>
      <c r="C192" s="4">
        <v>5.7206000000000001</v>
      </c>
      <c r="D192" s="4">
        <v>13.465999999999999</v>
      </c>
      <c r="E192" s="2">
        <f t="shared" si="421"/>
        <v>6553.6157238331198</v>
      </c>
      <c r="F192" s="2">
        <f t="shared" si="422"/>
        <v>5273.8770360681729</v>
      </c>
      <c r="G192" s="5">
        <f t="shared" si="423"/>
        <v>1.2426561482212768</v>
      </c>
      <c r="H192" s="4">
        <f t="shared" si="424"/>
        <v>1.2469352722184159</v>
      </c>
      <c r="I192" s="4">
        <f t="shared" si="425"/>
        <v>1.2935110984128446</v>
      </c>
      <c r="J192" s="4">
        <f t="shared" si="426"/>
        <v>-4.6575826194428682E-2</v>
      </c>
      <c r="K192" s="2" t="str">
        <f t="shared" si="436"/>
        <v>GSCI</v>
      </c>
      <c r="L192" s="11">
        <f t="shared" si="437"/>
        <v>17791.035623623877</v>
      </c>
      <c r="M192" s="2">
        <f t="shared" si="427"/>
        <v>7132.159118346578</v>
      </c>
      <c r="N192" s="2">
        <f t="shared" si="428"/>
        <v>3440.0649550979451</v>
      </c>
      <c r="O192" s="2">
        <f t="shared" si="429"/>
        <v>3692.0941632486329</v>
      </c>
      <c r="P192" s="2">
        <f t="shared" si="438"/>
        <v>6553.6157238331198</v>
      </c>
      <c r="Q192" s="2">
        <f t="shared" si="439"/>
        <v>5273.8770360681729</v>
      </c>
      <c r="U192" s="5">
        <f t="shared" si="430"/>
        <v>5.7206000000000001</v>
      </c>
      <c r="V192" s="5">
        <f t="shared" si="431"/>
        <v>13.465999999999999</v>
      </c>
      <c r="X192" s="6">
        <v>31778</v>
      </c>
      <c r="Y192" s="2" t="str">
        <f t="shared" si="440"/>
        <v>DBC</v>
      </c>
      <c r="Z192" s="11">
        <f t="shared" si="445"/>
        <v>17791.035623623877</v>
      </c>
      <c r="AA192" s="16">
        <f t="shared" si="591"/>
        <v>7132.159118346578</v>
      </c>
      <c r="AB192" s="16">
        <f t="shared" si="592"/>
        <v>3440.0649550979451</v>
      </c>
      <c r="AC192" s="16">
        <f t="shared" si="593"/>
        <v>3692.0941632486329</v>
      </c>
      <c r="AD192" s="2">
        <f t="shared" si="415"/>
        <v>6553.6157238331198</v>
      </c>
      <c r="AE192" s="2">
        <f t="shared" si="416"/>
        <v>5273.8770360681729</v>
      </c>
      <c r="AF192" s="12" t="str">
        <f t="shared" si="484"/>
        <v/>
      </c>
      <c r="AG192" s="13" t="str">
        <f t="shared" si="478"/>
        <v/>
      </c>
      <c r="AH192" s="13" t="str">
        <f t="shared" ref="AH192:AI192" si="661">IF($B192=12,((AD192/AD180)-1)*100,"")</f>
        <v/>
      </c>
      <c r="AI192" s="13" t="str">
        <f t="shared" si="661"/>
        <v/>
      </c>
      <c r="AK192" s="12"/>
      <c r="AS192" s="7">
        <f t="shared" si="480"/>
        <v>29.779996559652734</v>
      </c>
      <c r="AT192" s="7">
        <f t="shared" ref="AT192:AU192" si="662">((AD192/AD180)-1)*100</f>
        <v>18.646780710352463</v>
      </c>
      <c r="AU192" s="7">
        <f t="shared" si="662"/>
        <v>33.898355635951319</v>
      </c>
      <c r="AV192" s="7">
        <f t="shared" si="487"/>
        <v>-4.1183590762985851</v>
      </c>
      <c r="AW192" s="7"/>
      <c r="AX192" s="7">
        <f t="shared" si="394"/>
        <v>172.07147786635369</v>
      </c>
      <c r="AY192" s="7">
        <f t="shared" ref="AY192:AZ192" si="663">((AD192/AD131)-1)*100</f>
        <v>55.54101907182396</v>
      </c>
      <c r="AZ192" s="7">
        <f t="shared" si="663"/>
        <v>180.78192170980358</v>
      </c>
      <c r="BA192" s="7">
        <f t="shared" si="396"/>
        <v>-8.7104438434498945</v>
      </c>
      <c r="BB192" s="7"/>
      <c r="BC192" s="7">
        <f t="shared" si="637"/>
        <v>377.48404862243882</v>
      </c>
      <c r="BD192" s="7">
        <f t="shared" ref="BD192:BE192" si="664">((AD192/AD80)-1)*100</f>
        <v>164.11474807003859</v>
      </c>
      <c r="BE192" s="7">
        <f t="shared" si="664"/>
        <v>346.61738260083678</v>
      </c>
      <c r="BF192" s="7">
        <f t="shared" si="639"/>
        <v>30.866666021602043</v>
      </c>
      <c r="BH192" s="1">
        <f t="shared" si="490"/>
        <v>147</v>
      </c>
      <c r="BI192" s="1">
        <f t="shared" si="491"/>
        <v>120</v>
      </c>
      <c r="BJ192" s="1">
        <f t="shared" si="492"/>
        <v>128</v>
      </c>
      <c r="BK192" s="1">
        <f t="shared" si="493"/>
        <v>103</v>
      </c>
      <c r="BL192" s="1">
        <f t="shared" si="494"/>
        <v>170</v>
      </c>
      <c r="BN192" s="1">
        <f t="shared" si="402"/>
        <v>121</v>
      </c>
      <c r="BO192" s="1">
        <f t="shared" si="403"/>
        <v>120</v>
      </c>
      <c r="BP192" s="1">
        <f t="shared" si="404"/>
        <v>118</v>
      </c>
      <c r="BQ192" s="1">
        <f t="shared" si="405"/>
        <v>72</v>
      </c>
      <c r="BR192" s="1">
        <f t="shared" si="406"/>
        <v>121</v>
      </c>
      <c r="BT192" s="1">
        <f t="shared" si="644"/>
        <v>70</v>
      </c>
      <c r="BU192" s="1">
        <f t="shared" si="645"/>
        <v>70</v>
      </c>
      <c r="BV192" s="1">
        <f t="shared" si="646"/>
        <v>70</v>
      </c>
      <c r="BW192" s="1">
        <f t="shared" si="647"/>
        <v>63</v>
      </c>
      <c r="BX192" s="1">
        <f t="shared" si="648"/>
        <v>70</v>
      </c>
    </row>
    <row r="193" spans="1:76">
      <c r="A193" s="1">
        <v>1987</v>
      </c>
      <c r="B193" s="1">
        <v>2</v>
      </c>
      <c r="C193" s="4">
        <v>-6.0045000000000002</v>
      </c>
      <c r="D193" s="4">
        <v>3.9510000000000001</v>
      </c>
      <c r="E193" s="2">
        <f t="shared" si="421"/>
        <v>6160.1038676955604</v>
      </c>
      <c r="F193" s="2">
        <f t="shared" si="422"/>
        <v>5482.2479177632258</v>
      </c>
      <c r="G193" s="5">
        <f t="shared" si="423"/>
        <v>1.1236456213036243</v>
      </c>
      <c r="H193" s="4">
        <f t="shared" si="424"/>
        <v>1.1295165570614716</v>
      </c>
      <c r="I193" s="4">
        <f t="shared" si="425"/>
        <v>1.2488096570683132</v>
      </c>
      <c r="J193" s="4">
        <f t="shared" si="426"/>
        <v>-0.11929310000684157</v>
      </c>
      <c r="K193" s="2" t="str">
        <f t="shared" si="436"/>
        <v xml:space="preserve">      SPX</v>
      </c>
      <c r="L193" s="11">
        <f t="shared" si="437"/>
        <v>18493.959441113257</v>
      </c>
      <c r="M193" s="2">
        <f t="shared" si="427"/>
        <v>7071.4750585076745</v>
      </c>
      <c r="N193" s="2">
        <f t="shared" si="428"/>
        <v>3233.5062548690889</v>
      </c>
      <c r="O193" s="2">
        <f t="shared" si="429"/>
        <v>3837.968803638586</v>
      </c>
      <c r="P193" s="2">
        <f t="shared" si="438"/>
        <v>6160.1038676955604</v>
      </c>
      <c r="Q193" s="2">
        <f t="shared" si="439"/>
        <v>5482.2479177632258</v>
      </c>
      <c r="U193" s="5">
        <f t="shared" si="430"/>
        <v>-6.0045000000000002</v>
      </c>
      <c r="V193" s="5">
        <f t="shared" si="431"/>
        <v>3.9510000000000001</v>
      </c>
      <c r="X193" s="6">
        <v>31809</v>
      </c>
      <c r="Y193" s="2" t="str">
        <f t="shared" si="440"/>
        <v xml:space="preserve">      SPY</v>
      </c>
      <c r="Z193" s="11">
        <f t="shared" si="445"/>
        <v>18493.959441113257</v>
      </c>
      <c r="AA193" s="16">
        <f t="shared" si="591"/>
        <v>7071.4750585076745</v>
      </c>
      <c r="AB193" s="16">
        <f t="shared" si="592"/>
        <v>3233.5062548690889</v>
      </c>
      <c r="AC193" s="16">
        <f t="shared" si="593"/>
        <v>3837.968803638586</v>
      </c>
      <c r="AD193" s="2">
        <f t="shared" si="415"/>
        <v>6160.1038676955604</v>
      </c>
      <c r="AE193" s="2">
        <f t="shared" si="416"/>
        <v>5482.2479177632258</v>
      </c>
      <c r="AF193" s="12" t="str">
        <f t="shared" si="484"/>
        <v/>
      </c>
      <c r="AG193" s="13" t="str">
        <f t="shared" si="478"/>
        <v/>
      </c>
      <c r="AH193" s="13" t="str">
        <f t="shared" ref="AH193:AI193" si="665">IF($B193=12,((AD193/AD181)-1)*100,"")</f>
        <v/>
      </c>
      <c r="AI193" s="13" t="str">
        <f t="shared" si="665"/>
        <v/>
      </c>
      <c r="AK193" s="12"/>
      <c r="AS193" s="7">
        <f t="shared" si="480"/>
        <v>25.524637565689325</v>
      </c>
      <c r="AT193" s="7">
        <f t="shared" ref="AT193:AU193" si="666">((AD193/AD181)-1)*100</f>
        <v>15.548578328728935</v>
      </c>
      <c r="AU193" s="7">
        <f t="shared" si="666"/>
        <v>29.50795968097486</v>
      </c>
      <c r="AV193" s="7">
        <f t="shared" si="487"/>
        <v>-3.9833221152855351</v>
      </c>
      <c r="AW193" s="7"/>
      <c r="AX193" s="7">
        <f t="shared" si="394"/>
        <v>186.5635418129302</v>
      </c>
      <c r="AY193" s="7">
        <f t="shared" ref="AY193:AZ193" si="667">((AD193/AD132)-1)*100</f>
        <v>35.379209217592724</v>
      </c>
      <c r="AZ193" s="7">
        <f t="shared" si="667"/>
        <v>195.73795310409741</v>
      </c>
      <c r="BA193" s="7">
        <f t="shared" si="396"/>
        <v>-9.1744112911672175</v>
      </c>
      <c r="BB193" s="7"/>
      <c r="BC193" s="7">
        <f t="shared" si="637"/>
        <v>416.46578573800673</v>
      </c>
      <c r="BD193" s="7">
        <f t="shared" ref="BD193:BE193" si="668">((AD193/AD81)-1)*100</f>
        <v>141.31245348557906</v>
      </c>
      <c r="BE193" s="7">
        <f t="shared" si="668"/>
        <v>383.07916902075425</v>
      </c>
      <c r="BF193" s="7">
        <f t="shared" si="639"/>
        <v>33.38661671725248</v>
      </c>
      <c r="BH193" s="1">
        <f t="shared" si="490"/>
        <v>148</v>
      </c>
      <c r="BI193" s="1">
        <f t="shared" si="491"/>
        <v>121</v>
      </c>
      <c r="BJ193" s="1">
        <f t="shared" si="492"/>
        <v>129</v>
      </c>
      <c r="BK193" s="1">
        <f t="shared" si="493"/>
        <v>103</v>
      </c>
      <c r="BL193" s="1">
        <f t="shared" si="494"/>
        <v>171</v>
      </c>
      <c r="BN193" s="1">
        <f t="shared" si="402"/>
        <v>122</v>
      </c>
      <c r="BO193" s="1">
        <f t="shared" si="403"/>
        <v>121</v>
      </c>
      <c r="BP193" s="1">
        <f t="shared" si="404"/>
        <v>119</v>
      </c>
      <c r="BQ193" s="1">
        <f t="shared" si="405"/>
        <v>72</v>
      </c>
      <c r="BR193" s="1">
        <f t="shared" si="406"/>
        <v>122</v>
      </c>
      <c r="BT193" s="1">
        <f t="shared" si="644"/>
        <v>71</v>
      </c>
      <c r="BU193" s="1">
        <f t="shared" si="645"/>
        <v>71</v>
      </c>
      <c r="BV193" s="1">
        <f t="shared" si="646"/>
        <v>71</v>
      </c>
      <c r="BW193" s="1">
        <f t="shared" si="647"/>
        <v>64</v>
      </c>
      <c r="BX193" s="1">
        <f t="shared" si="648"/>
        <v>71</v>
      </c>
    </row>
    <row r="194" spans="1:76">
      <c r="A194" s="1">
        <v>1987</v>
      </c>
      <c r="B194" s="1">
        <v>3</v>
      </c>
      <c r="C194" s="4">
        <v>8.0783000000000005</v>
      </c>
      <c r="D194" s="4">
        <v>2.8849999999999998</v>
      </c>
      <c r="E194" s="2">
        <f t="shared" si="421"/>
        <v>6657.7355384396114</v>
      </c>
      <c r="F194" s="2">
        <f t="shared" si="422"/>
        <v>5640.4107701906951</v>
      </c>
      <c r="G194" s="5">
        <f t="shared" si="423"/>
        <v>1.1803635957908296</v>
      </c>
      <c r="H194" s="4">
        <f t="shared" si="424"/>
        <v>1.1779423082322888</v>
      </c>
      <c r="I194" s="4">
        <f t="shared" si="425"/>
        <v>1.2307975356795018</v>
      </c>
      <c r="J194" s="4">
        <f t="shared" si="426"/>
        <v>-5.2855227447212938E-2</v>
      </c>
      <c r="K194" s="2" t="str">
        <f t="shared" si="436"/>
        <v xml:space="preserve">      SPX</v>
      </c>
      <c r="L194" s="11">
        <f t="shared" si="437"/>
        <v>19027.510170989375</v>
      </c>
      <c r="M194" s="2">
        <f t="shared" si="427"/>
        <v>7443.4127942797386</v>
      </c>
      <c r="N194" s="2">
        <f t="shared" si="428"/>
        <v>3494.7185906561785</v>
      </c>
      <c r="O194" s="2">
        <f t="shared" si="429"/>
        <v>3948.6942036235596</v>
      </c>
      <c r="P194" s="2">
        <f t="shared" si="438"/>
        <v>6657.7355384396114</v>
      </c>
      <c r="Q194" s="2">
        <f t="shared" si="439"/>
        <v>5640.4107701906951</v>
      </c>
      <c r="U194" s="5">
        <f t="shared" si="430"/>
        <v>8.0783000000000005</v>
      </c>
      <c r="V194" s="5">
        <f t="shared" si="431"/>
        <v>2.8849999999999998</v>
      </c>
      <c r="X194" s="6">
        <v>31837</v>
      </c>
      <c r="Y194" s="2" t="str">
        <f t="shared" si="440"/>
        <v xml:space="preserve">      SPY</v>
      </c>
      <c r="Z194" s="11">
        <f t="shared" si="445"/>
        <v>19027.510170989375</v>
      </c>
      <c r="AA194" s="16">
        <f t="shared" si="591"/>
        <v>7443.4127942797386</v>
      </c>
      <c r="AB194" s="16">
        <f t="shared" si="592"/>
        <v>3494.7185906561785</v>
      </c>
      <c r="AC194" s="16">
        <f t="shared" si="593"/>
        <v>3948.6942036235596</v>
      </c>
      <c r="AD194" s="2">
        <f t="shared" si="415"/>
        <v>6657.7355384396114</v>
      </c>
      <c r="AE194" s="2">
        <f t="shared" si="416"/>
        <v>5640.4107701906951</v>
      </c>
      <c r="AF194" s="12" t="str">
        <f t="shared" si="484"/>
        <v/>
      </c>
      <c r="AG194" s="13" t="str">
        <f t="shared" si="478"/>
        <v/>
      </c>
      <c r="AH194" s="13" t="str">
        <f t="shared" ref="AH194:AI194" si="669">IF($B194=12,((AD194/AD182)-1)*100,"")</f>
        <v/>
      </c>
      <c r="AI194" s="13" t="str">
        <f t="shared" si="669"/>
        <v/>
      </c>
      <c r="AK194" s="12"/>
      <c r="AS194" s="7">
        <f t="shared" si="480"/>
        <v>22.321695942810081</v>
      </c>
      <c r="AT194" s="7">
        <f t="shared" ref="AT194:AU194" si="670">((AD194/AD182)-1)*100</f>
        <v>25.160921538595883</v>
      </c>
      <c r="AU194" s="7">
        <f t="shared" si="670"/>
        <v>26.203377866593748</v>
      </c>
      <c r="AV194" s="7">
        <f t="shared" si="487"/>
        <v>-3.8816819237836668</v>
      </c>
      <c r="AW194" s="7"/>
      <c r="AX194" s="7">
        <f t="shared" si="394"/>
        <v>201.60864956730987</v>
      </c>
      <c r="AY194" s="7">
        <f t="shared" ref="AY194:AZ194" si="671">((AD194/AD133)-1)*100</f>
        <v>49.679137452653578</v>
      </c>
      <c r="AZ194" s="7">
        <f t="shared" si="671"/>
        <v>222.28576745170065</v>
      </c>
      <c r="BA194" s="7">
        <f t="shared" si="396"/>
        <v>-20.677117884390782</v>
      </c>
      <c r="BB194" s="7"/>
      <c r="BC194" s="7">
        <f t="shared" si="637"/>
        <v>409.70245012148496</v>
      </c>
      <c r="BD194" s="7">
        <f t="shared" ref="BD194:BE194" si="672">((AD194/AD82)-1)*100</f>
        <v>150.17352236782719</v>
      </c>
      <c r="BE194" s="7">
        <f t="shared" si="672"/>
        <v>381.78205448421227</v>
      </c>
      <c r="BF194" s="7">
        <f t="shared" si="639"/>
        <v>27.920395637272691</v>
      </c>
      <c r="BH194" s="1">
        <f t="shared" si="490"/>
        <v>149</v>
      </c>
      <c r="BI194" s="1">
        <f t="shared" si="491"/>
        <v>122</v>
      </c>
      <c r="BJ194" s="1">
        <f t="shared" si="492"/>
        <v>130</v>
      </c>
      <c r="BK194" s="1">
        <f t="shared" si="493"/>
        <v>103</v>
      </c>
      <c r="BL194" s="1">
        <f t="shared" si="494"/>
        <v>172</v>
      </c>
      <c r="BN194" s="1">
        <f t="shared" si="402"/>
        <v>123</v>
      </c>
      <c r="BO194" s="1">
        <f t="shared" si="403"/>
        <v>122</v>
      </c>
      <c r="BP194" s="1">
        <f t="shared" si="404"/>
        <v>120</v>
      </c>
      <c r="BQ194" s="1">
        <f t="shared" si="405"/>
        <v>72</v>
      </c>
      <c r="BR194" s="1">
        <f t="shared" si="406"/>
        <v>123</v>
      </c>
      <c r="BT194" s="1">
        <f t="shared" si="644"/>
        <v>72</v>
      </c>
      <c r="BU194" s="1">
        <f t="shared" si="645"/>
        <v>72</v>
      </c>
      <c r="BV194" s="1">
        <f t="shared" si="646"/>
        <v>72</v>
      </c>
      <c r="BW194" s="1">
        <f t="shared" si="647"/>
        <v>65</v>
      </c>
      <c r="BX194" s="1">
        <f t="shared" si="648"/>
        <v>72</v>
      </c>
    </row>
    <row r="195" spans="1:76">
      <c r="A195" s="1">
        <v>1987</v>
      </c>
      <c r="B195" s="1">
        <v>4</v>
      </c>
      <c r="C195" s="4">
        <v>5.0236000000000001</v>
      </c>
      <c r="D195" s="4">
        <v>-0.88800000000000001</v>
      </c>
      <c r="E195" s="2">
        <f t="shared" si="421"/>
        <v>6992.1935409486632</v>
      </c>
      <c r="F195" s="2">
        <f t="shared" si="422"/>
        <v>5590.3239225514017</v>
      </c>
      <c r="G195" s="5">
        <f t="shared" si="423"/>
        <v>1.2507671537139575</v>
      </c>
      <c r="H195" s="4">
        <f t="shared" si="424"/>
        <v>1.2472993039291163</v>
      </c>
      <c r="I195" s="4">
        <f t="shared" si="425"/>
        <v>1.2360526983201481</v>
      </c>
      <c r="J195" s="4">
        <f t="shared" si="426"/>
        <v>1.1246605608968174E-2</v>
      </c>
      <c r="K195" s="2" t="str">
        <f t="shared" si="436"/>
        <v xml:space="preserve">      SPX</v>
      </c>
      <c r="L195" s="11">
        <f t="shared" si="437"/>
        <v>18858.54588067099</v>
      </c>
      <c r="M195" s="2">
        <f t="shared" si="427"/>
        <v>7583.9090728717638</v>
      </c>
      <c r="N195" s="2">
        <f t="shared" si="428"/>
        <v>3670.2792737763821</v>
      </c>
      <c r="O195" s="2">
        <f t="shared" si="429"/>
        <v>3913.6297990953822</v>
      </c>
      <c r="P195" s="2">
        <f t="shared" si="438"/>
        <v>6992.1935409486632</v>
      </c>
      <c r="Q195" s="2">
        <f t="shared" si="439"/>
        <v>5590.3239225514017</v>
      </c>
      <c r="U195" s="5">
        <f t="shared" si="430"/>
        <v>5.0236000000000001</v>
      </c>
      <c r="V195" s="5">
        <f t="shared" si="431"/>
        <v>-0.88800000000000001</v>
      </c>
      <c r="X195" s="6">
        <v>31868</v>
      </c>
      <c r="Y195" s="2" t="str">
        <f t="shared" si="440"/>
        <v xml:space="preserve">      SPY</v>
      </c>
      <c r="Z195" s="11">
        <f t="shared" si="445"/>
        <v>18858.54588067099</v>
      </c>
      <c r="AA195" s="16">
        <f t="shared" si="591"/>
        <v>7583.9090728717638</v>
      </c>
      <c r="AB195" s="16">
        <f t="shared" si="592"/>
        <v>3670.2792737763821</v>
      </c>
      <c r="AC195" s="16">
        <f t="shared" si="593"/>
        <v>3913.6297990953822</v>
      </c>
      <c r="AD195" s="2">
        <f t="shared" si="415"/>
        <v>6992.1935409486632</v>
      </c>
      <c r="AE195" s="2">
        <f t="shared" si="416"/>
        <v>5590.3239225514017</v>
      </c>
      <c r="AF195" s="12" t="str">
        <f t="shared" si="484"/>
        <v/>
      </c>
      <c r="AG195" s="13" t="str">
        <f t="shared" si="478"/>
        <v/>
      </c>
      <c r="AH195" s="13" t="str">
        <f t="shared" ref="AH195:AI195" si="673">IF($B195=12,((AD195/AD183)-1)*100,"")</f>
        <v/>
      </c>
      <c r="AI195" s="13" t="str">
        <f t="shared" si="673"/>
        <v/>
      </c>
      <c r="AK195" s="12"/>
      <c r="AS195" s="7">
        <f t="shared" si="480"/>
        <v>22.616136985292346</v>
      </c>
      <c r="AT195" s="7">
        <f t="shared" ref="AT195:AU195" si="674">((AD195/AD183)-1)*100</f>
        <v>24.438510955360449</v>
      </c>
      <c r="AU195" s="7">
        <f t="shared" si="674"/>
        <v>26.507162521126283</v>
      </c>
      <c r="AV195" s="7">
        <f t="shared" si="487"/>
        <v>-3.8910255358339363</v>
      </c>
      <c r="AW195" s="7"/>
      <c r="AX195" s="7">
        <f t="shared" si="394"/>
        <v>188.18176142164754</v>
      </c>
      <c r="AY195" s="7">
        <f t="shared" ref="AY195:AZ195" si="675">((AD195/AD134)-1)*100</f>
        <v>51.546053883961051</v>
      </c>
      <c r="AZ195" s="7">
        <f t="shared" si="675"/>
        <v>221.10001189884153</v>
      </c>
      <c r="BA195" s="7">
        <f t="shared" si="396"/>
        <v>-32.918250477193993</v>
      </c>
      <c r="BB195" s="7"/>
      <c r="BC195" s="7">
        <f t="shared" si="637"/>
        <v>380.56922573012105</v>
      </c>
      <c r="BD195" s="7">
        <f t="shared" ref="BD195:BE195" si="676">((AD195/AD83)-1)*100</f>
        <v>149.94315036614901</v>
      </c>
      <c r="BE195" s="7">
        <f t="shared" si="676"/>
        <v>373.95391501691569</v>
      </c>
      <c r="BF195" s="7">
        <f t="shared" si="639"/>
        <v>6.6153107132053606</v>
      </c>
      <c r="BH195" s="1">
        <f t="shared" si="490"/>
        <v>150</v>
      </c>
      <c r="BI195" s="1">
        <f t="shared" si="491"/>
        <v>123</v>
      </c>
      <c r="BJ195" s="1">
        <f t="shared" si="492"/>
        <v>131</v>
      </c>
      <c r="BK195" s="1">
        <f t="shared" si="493"/>
        <v>103</v>
      </c>
      <c r="BL195" s="1">
        <f t="shared" si="494"/>
        <v>173</v>
      </c>
      <c r="BN195" s="1">
        <f t="shared" si="402"/>
        <v>124</v>
      </c>
      <c r="BO195" s="1">
        <f t="shared" si="403"/>
        <v>123</v>
      </c>
      <c r="BP195" s="1">
        <f t="shared" si="404"/>
        <v>121</v>
      </c>
      <c r="BQ195" s="1">
        <f t="shared" si="405"/>
        <v>72</v>
      </c>
      <c r="BR195" s="1">
        <f t="shared" si="406"/>
        <v>124</v>
      </c>
      <c r="BT195" s="1">
        <f t="shared" si="644"/>
        <v>73</v>
      </c>
      <c r="BU195" s="1">
        <f t="shared" si="645"/>
        <v>73</v>
      </c>
      <c r="BV195" s="1">
        <f t="shared" si="646"/>
        <v>73</v>
      </c>
      <c r="BW195" s="1">
        <f t="shared" si="647"/>
        <v>66</v>
      </c>
      <c r="BX195" s="1">
        <f t="shared" si="648"/>
        <v>73</v>
      </c>
    </row>
    <row r="196" spans="1:76">
      <c r="A196" s="1">
        <v>1987</v>
      </c>
      <c r="B196" s="1">
        <v>5</v>
      </c>
      <c r="C196" s="4">
        <v>4.6170999999999998</v>
      </c>
      <c r="D196" s="4">
        <v>0.86699999999999999</v>
      </c>
      <c r="E196" s="2">
        <f t="shared" si="421"/>
        <v>7315.0301089278037</v>
      </c>
      <c r="F196" s="2">
        <f t="shared" si="422"/>
        <v>5638.7920309599222</v>
      </c>
      <c r="G196" s="5">
        <f t="shared" si="423"/>
        <v>1.297269001723145</v>
      </c>
      <c r="H196" s="4">
        <f t="shared" si="424"/>
        <v>1.2948894923043817</v>
      </c>
      <c r="I196" s="4">
        <f t="shared" si="425"/>
        <v>1.2521622518472526</v>
      </c>
      <c r="J196" s="4">
        <f t="shared" si="426"/>
        <v>4.2727240457129056E-2</v>
      </c>
      <c r="K196" s="2" t="str">
        <f t="shared" si="436"/>
        <v>GSCI</v>
      </c>
      <c r="L196" s="11">
        <f t="shared" si="437"/>
        <v>19729.26380252745</v>
      </c>
      <c r="M196" s="2">
        <f t="shared" si="427"/>
        <v>7787.3007075794503</v>
      </c>
      <c r="N196" s="2">
        <f t="shared" si="428"/>
        <v>3839.7397381259111</v>
      </c>
      <c r="O196" s="2">
        <f t="shared" si="429"/>
        <v>3947.5609694535387</v>
      </c>
      <c r="P196" s="2">
        <f t="shared" si="438"/>
        <v>7315.0301089278037</v>
      </c>
      <c r="Q196" s="2">
        <f t="shared" si="439"/>
        <v>5638.7920309599222</v>
      </c>
      <c r="U196" s="5">
        <f t="shared" si="430"/>
        <v>4.6170999999999998</v>
      </c>
      <c r="V196" s="5">
        <f t="shared" si="431"/>
        <v>0.86699999999999999</v>
      </c>
      <c r="X196" s="6">
        <v>31898</v>
      </c>
      <c r="Y196" s="2" t="str">
        <f t="shared" si="440"/>
        <v>DBC</v>
      </c>
      <c r="Z196" s="11">
        <f t="shared" si="445"/>
        <v>19729.26380252745</v>
      </c>
      <c r="AA196" s="16">
        <f t="shared" si="591"/>
        <v>7787.3007075794503</v>
      </c>
      <c r="AB196" s="16">
        <f t="shared" si="592"/>
        <v>3839.7397381259111</v>
      </c>
      <c r="AC196" s="16">
        <f t="shared" si="593"/>
        <v>3947.5609694535387</v>
      </c>
      <c r="AD196" s="2">
        <f t="shared" si="415"/>
        <v>7315.0301089278037</v>
      </c>
      <c r="AE196" s="2">
        <f t="shared" si="416"/>
        <v>5638.7920309599222</v>
      </c>
      <c r="AF196" s="12" t="str">
        <f t="shared" si="484"/>
        <v/>
      </c>
      <c r="AG196" s="13" t="str">
        <f t="shared" si="478"/>
        <v/>
      </c>
      <c r="AH196" s="13" t="str">
        <f t="shared" ref="AH196:AI196" si="677">IF($B196=12,((AD196/AD184)-1)*100,"")</f>
        <v/>
      </c>
      <c r="AI196" s="13" t="str">
        <f t="shared" si="677"/>
        <v/>
      </c>
      <c r="AK196" s="12"/>
      <c r="AS196" s="7">
        <f t="shared" si="480"/>
        <v>21.797803499848346</v>
      </c>
      <c r="AT196" s="7">
        <f t="shared" ref="AT196:AU196" si="678">((AD196/AD184)-1)*100</f>
        <v>35.262387794421969</v>
      </c>
      <c r="AU196" s="7">
        <f t="shared" si="678"/>
        <v>21.158355127406423</v>
      </c>
      <c r="AV196" s="7">
        <f t="shared" si="487"/>
        <v>0.63944837244192243</v>
      </c>
      <c r="AW196" s="7"/>
      <c r="AX196" s="7">
        <f t="shared" si="394"/>
        <v>190.99696108126679</v>
      </c>
      <c r="AY196" s="7">
        <f t="shared" ref="AY196:AZ196" si="679">((AD196/AD135)-1)*100</f>
        <v>53.02648205958922</v>
      </c>
      <c r="AZ196" s="7">
        <f t="shared" si="679"/>
        <v>209.88045140309845</v>
      </c>
      <c r="BA196" s="7">
        <f t="shared" si="396"/>
        <v>-18.883490321831658</v>
      </c>
      <c r="BB196" s="7"/>
      <c r="BC196" s="7">
        <f t="shared" si="637"/>
        <v>387.0539926212133</v>
      </c>
      <c r="BD196" s="7">
        <f t="shared" ref="BD196:BE196" si="680">((AD196/AD84)-1)*100</f>
        <v>153.31586542855692</v>
      </c>
      <c r="BE196" s="7">
        <f t="shared" si="680"/>
        <v>407.18031748704345</v>
      </c>
      <c r="BF196" s="7">
        <f t="shared" si="639"/>
        <v>-20.126324865830156</v>
      </c>
      <c r="BH196" s="1">
        <f t="shared" si="490"/>
        <v>151</v>
      </c>
      <c r="BI196" s="1">
        <f t="shared" si="491"/>
        <v>124</v>
      </c>
      <c r="BJ196" s="1">
        <f t="shared" si="492"/>
        <v>132</v>
      </c>
      <c r="BK196" s="1">
        <f t="shared" si="493"/>
        <v>104</v>
      </c>
      <c r="BL196" s="1">
        <f t="shared" si="494"/>
        <v>174</v>
      </c>
      <c r="BN196" s="1">
        <f t="shared" si="402"/>
        <v>125</v>
      </c>
      <c r="BO196" s="1">
        <f t="shared" si="403"/>
        <v>124</v>
      </c>
      <c r="BP196" s="1">
        <f t="shared" si="404"/>
        <v>122</v>
      </c>
      <c r="BQ196" s="1">
        <f t="shared" si="405"/>
        <v>72</v>
      </c>
      <c r="BR196" s="1">
        <f t="shared" si="406"/>
        <v>125</v>
      </c>
      <c r="BT196" s="1">
        <f t="shared" si="644"/>
        <v>74</v>
      </c>
      <c r="BU196" s="1">
        <f t="shared" si="645"/>
        <v>74</v>
      </c>
      <c r="BV196" s="1">
        <f t="shared" si="646"/>
        <v>74</v>
      </c>
      <c r="BW196" s="1">
        <f t="shared" si="647"/>
        <v>66</v>
      </c>
      <c r="BX196" s="1">
        <f t="shared" si="648"/>
        <v>74</v>
      </c>
    </row>
    <row r="197" spans="1:76">
      <c r="A197" s="1">
        <v>1987</v>
      </c>
      <c r="B197" s="1">
        <v>6</v>
      </c>
      <c r="C197" s="4">
        <v>3.5735999999999999</v>
      </c>
      <c r="D197" s="4">
        <v>5.05</v>
      </c>
      <c r="E197" s="2">
        <f t="shared" si="421"/>
        <v>7576.4400249004475</v>
      </c>
      <c r="F197" s="2">
        <f t="shared" si="422"/>
        <v>5923.5510285233986</v>
      </c>
      <c r="G197" s="5">
        <f t="shared" si="423"/>
        <v>1.2790368460435253</v>
      </c>
      <c r="H197" s="4">
        <f t="shared" si="424"/>
        <v>1.279791733960709</v>
      </c>
      <c r="I197" s="4">
        <f t="shared" si="425"/>
        <v>1.2592345134778506</v>
      </c>
      <c r="J197" s="4">
        <f t="shared" si="426"/>
        <v>2.0557220482858352E-2</v>
      </c>
      <c r="K197" s="2" t="str">
        <f t="shared" si="436"/>
        <v>GSCI</v>
      </c>
      <c r="L197" s="11">
        <f t="shared" si="437"/>
        <v>20434.30877377457</v>
      </c>
      <c r="M197" s="2">
        <f t="shared" si="427"/>
        <v>8123.8694758185211</v>
      </c>
      <c r="N197" s="2">
        <f t="shared" si="428"/>
        <v>3976.9566774075788</v>
      </c>
      <c r="O197" s="2">
        <f t="shared" si="429"/>
        <v>4146.9127984109427</v>
      </c>
      <c r="P197" s="2">
        <f t="shared" si="438"/>
        <v>7576.4400249004475</v>
      </c>
      <c r="Q197" s="2">
        <f t="shared" si="439"/>
        <v>5923.5510285233986</v>
      </c>
      <c r="U197" s="5">
        <f t="shared" si="430"/>
        <v>3.5735999999999999</v>
      </c>
      <c r="V197" s="5">
        <f t="shared" si="431"/>
        <v>5.05</v>
      </c>
      <c r="X197" s="6">
        <v>31929</v>
      </c>
      <c r="Y197" s="2" t="str">
        <f t="shared" si="440"/>
        <v>DBC</v>
      </c>
      <c r="Z197" s="11">
        <f t="shared" si="445"/>
        <v>20434.30877377457</v>
      </c>
      <c r="AA197" s="16">
        <f t="shared" si="591"/>
        <v>8123.8694758185211</v>
      </c>
      <c r="AB197" s="16">
        <f t="shared" si="592"/>
        <v>3976.9566774075788</v>
      </c>
      <c r="AC197" s="16">
        <f t="shared" si="593"/>
        <v>4146.9127984109427</v>
      </c>
      <c r="AD197" s="2">
        <f t="shared" si="415"/>
        <v>7576.4400249004475</v>
      </c>
      <c r="AE197" s="2">
        <f t="shared" si="416"/>
        <v>5923.5510285233986</v>
      </c>
      <c r="AF197" s="12" t="str">
        <f t="shared" si="484"/>
        <v/>
      </c>
      <c r="AG197" s="13" t="str">
        <f t="shared" si="478"/>
        <v/>
      </c>
      <c r="AH197" s="13" t="str">
        <f t="shared" ref="AH197:AI197" si="681">IF($B197=12,((AD197/AD185)-1)*100,"")</f>
        <v/>
      </c>
      <c r="AI197" s="13" t="str">
        <f t="shared" si="681"/>
        <v/>
      </c>
      <c r="AK197" s="12"/>
      <c r="AS197" s="7">
        <f t="shared" si="480"/>
        <v>24.05385957883659</v>
      </c>
      <c r="AT197" s="7">
        <f t="shared" ref="AT197:AU197" si="682">((AD197/AD185)-1)*100</f>
        <v>34.991423793877942</v>
      </c>
      <c r="AU197" s="7">
        <f t="shared" si="682"/>
        <v>25.161620671983954</v>
      </c>
      <c r="AV197" s="7">
        <f t="shared" si="487"/>
        <v>-1.1077610931473636</v>
      </c>
      <c r="AW197" s="7"/>
      <c r="AX197" s="7">
        <f t="shared" si="394"/>
        <v>200.71430914363825</v>
      </c>
      <c r="AY197" s="7">
        <f t="shared" ref="AY197:AZ197" si="683">((AD197/AD136)-1)*100</f>
        <v>58.136540884286013</v>
      </c>
      <c r="AZ197" s="7">
        <f t="shared" si="683"/>
        <v>237.01837044751053</v>
      </c>
      <c r="BA197" s="7">
        <f t="shared" si="396"/>
        <v>-36.304061303872288</v>
      </c>
      <c r="BB197" s="7"/>
      <c r="BC197" s="7">
        <f t="shared" si="637"/>
        <v>396.63536063015738</v>
      </c>
      <c r="BD197" s="7">
        <f t="shared" ref="BD197:BE197" si="684">((AD197/AD85)-1)*100</f>
        <v>158.29911690774719</v>
      </c>
      <c r="BE197" s="7">
        <f t="shared" si="684"/>
        <v>443.82162609739424</v>
      </c>
      <c r="BF197" s="7">
        <f t="shared" si="639"/>
        <v>-47.186265467236865</v>
      </c>
      <c r="BH197" s="1">
        <f t="shared" si="490"/>
        <v>152</v>
      </c>
      <c r="BI197" s="1">
        <f t="shared" si="491"/>
        <v>125</v>
      </c>
      <c r="BJ197" s="1">
        <f t="shared" si="492"/>
        <v>133</v>
      </c>
      <c r="BK197" s="1">
        <f t="shared" si="493"/>
        <v>104</v>
      </c>
      <c r="BL197" s="1">
        <f t="shared" si="494"/>
        <v>175</v>
      </c>
      <c r="BN197" s="1">
        <f t="shared" si="402"/>
        <v>126</v>
      </c>
      <c r="BO197" s="1">
        <f t="shared" si="403"/>
        <v>125</v>
      </c>
      <c r="BP197" s="1">
        <f t="shared" si="404"/>
        <v>123</v>
      </c>
      <c r="BQ197" s="1">
        <f t="shared" si="405"/>
        <v>72</v>
      </c>
      <c r="BR197" s="1">
        <f t="shared" si="406"/>
        <v>126</v>
      </c>
      <c r="BT197" s="1">
        <f t="shared" si="644"/>
        <v>75</v>
      </c>
      <c r="BU197" s="1">
        <f t="shared" si="645"/>
        <v>75</v>
      </c>
      <c r="BV197" s="1">
        <f t="shared" si="646"/>
        <v>75</v>
      </c>
      <c r="BW197" s="1">
        <f t="shared" si="647"/>
        <v>66</v>
      </c>
      <c r="BX197" s="1">
        <f t="shared" si="648"/>
        <v>75</v>
      </c>
    </row>
    <row r="198" spans="1:76">
      <c r="A198" s="1">
        <v>1987</v>
      </c>
      <c r="B198" s="1">
        <v>7</v>
      </c>
      <c r="C198" s="4">
        <v>4.4627999999999997</v>
      </c>
      <c r="D198" s="4">
        <v>5.0659999999999998</v>
      </c>
      <c r="E198" s="2">
        <f t="shared" si="421"/>
        <v>7914.5613903317035</v>
      </c>
      <c r="F198" s="2">
        <f t="shared" si="422"/>
        <v>6223.6381236283933</v>
      </c>
      <c r="G198" s="5">
        <f t="shared" si="423"/>
        <v>1.2716936995876456</v>
      </c>
      <c r="H198" s="4">
        <f t="shared" si="424"/>
        <v>1.2720793202720773</v>
      </c>
      <c r="I198" s="4">
        <f t="shared" si="425"/>
        <v>1.2625132466646387</v>
      </c>
      <c r="J198" s="4">
        <f t="shared" si="426"/>
        <v>9.5660736074385522E-3</v>
      </c>
      <c r="K198" s="2" t="str">
        <f t="shared" si="436"/>
        <v>GSCI</v>
      </c>
      <c r="L198" s="11">
        <f t="shared" si="437"/>
        <v>21346.251105730578</v>
      </c>
      <c r="M198" s="2">
        <f t="shared" si="427"/>
        <v>8511.435700785365</v>
      </c>
      <c r="N198" s="2">
        <f t="shared" si="428"/>
        <v>4154.4403000069242</v>
      </c>
      <c r="O198" s="2">
        <f t="shared" si="429"/>
        <v>4356.9954007784409</v>
      </c>
      <c r="P198" s="2">
        <f t="shared" si="438"/>
        <v>7914.5613903317035</v>
      </c>
      <c r="Q198" s="2">
        <f t="shared" si="439"/>
        <v>6223.6381236283933</v>
      </c>
      <c r="U198" s="5">
        <f t="shared" si="430"/>
        <v>4.4627999999999997</v>
      </c>
      <c r="V198" s="5">
        <f t="shared" si="431"/>
        <v>5.0659999999999998</v>
      </c>
      <c r="X198" s="6">
        <v>31959</v>
      </c>
      <c r="Y198" s="2" t="str">
        <f t="shared" si="440"/>
        <v>DBC</v>
      </c>
      <c r="Z198" s="11">
        <f t="shared" si="445"/>
        <v>21346.251105730578</v>
      </c>
      <c r="AA198" s="16">
        <f t="shared" si="591"/>
        <v>8511.435700785365</v>
      </c>
      <c r="AB198" s="16">
        <f t="shared" si="592"/>
        <v>4154.4403000069242</v>
      </c>
      <c r="AC198" s="16">
        <f t="shared" si="593"/>
        <v>4356.9954007784409</v>
      </c>
      <c r="AD198" s="2">
        <f t="shared" si="415"/>
        <v>7914.5613903317035</v>
      </c>
      <c r="AE198" s="2">
        <f t="shared" si="416"/>
        <v>6223.6381236283933</v>
      </c>
      <c r="AF198" s="12" t="str">
        <f t="shared" si="484"/>
        <v/>
      </c>
      <c r="AG198" s="13" t="str">
        <f t="shared" si="478"/>
        <v/>
      </c>
      <c r="AH198" s="13" t="str">
        <f t="shared" ref="AH198:AI198" si="685">IF($B198=12,((AD198/AD186)-1)*100,"")</f>
        <v/>
      </c>
      <c r="AI198" s="13" t="str">
        <f t="shared" si="685"/>
        <v/>
      </c>
      <c r="AK198" s="12"/>
      <c r="AS198" s="7">
        <f t="shared" si="480"/>
        <v>37.26750688415148</v>
      </c>
      <c r="AT198" s="7">
        <f t="shared" ref="AT198:AU198" si="686">((AD198/AD186)-1)*100</f>
        <v>39.667609619296051</v>
      </c>
      <c r="AU198" s="7">
        <f t="shared" si="686"/>
        <v>39.292963842963616</v>
      </c>
      <c r="AV198" s="7">
        <f t="shared" si="487"/>
        <v>-2.0254569588121356</v>
      </c>
      <c r="AW198" s="7"/>
      <c r="AX198" s="7">
        <f t="shared" si="394"/>
        <v>223.87980684011265</v>
      </c>
      <c r="AY198" s="7">
        <f t="shared" ref="AY198:AZ198" si="687">((AD198/AD137)-1)*100</f>
        <v>70.318574004078641</v>
      </c>
      <c r="AZ198" s="7">
        <f t="shared" si="687"/>
        <v>259.49128012181097</v>
      </c>
      <c r="BA198" s="7">
        <f t="shared" si="396"/>
        <v>-35.611473281698323</v>
      </c>
      <c r="BB198" s="7"/>
      <c r="BC198" s="7">
        <f t="shared" si="637"/>
        <v>370.25181670335564</v>
      </c>
      <c r="BD198" s="7">
        <f t="shared" ref="BD198:BE198" si="688">((AD198/AD86)-1)*100</f>
        <v>144.5770853380607</v>
      </c>
      <c r="BE198" s="7">
        <f t="shared" si="688"/>
        <v>455.04767748077859</v>
      </c>
      <c r="BF198" s="7">
        <f t="shared" si="639"/>
        <v>-84.795860777422945</v>
      </c>
      <c r="BH198" s="1">
        <f t="shared" si="490"/>
        <v>153</v>
      </c>
      <c r="BI198" s="1">
        <f t="shared" si="491"/>
        <v>126</v>
      </c>
      <c r="BJ198" s="1">
        <f t="shared" si="492"/>
        <v>134</v>
      </c>
      <c r="BK198" s="1">
        <f t="shared" si="493"/>
        <v>104</v>
      </c>
      <c r="BL198" s="1">
        <f t="shared" si="494"/>
        <v>176</v>
      </c>
      <c r="BN198" s="1">
        <f t="shared" si="402"/>
        <v>127</v>
      </c>
      <c r="BO198" s="1">
        <f t="shared" si="403"/>
        <v>126</v>
      </c>
      <c r="BP198" s="1">
        <f t="shared" si="404"/>
        <v>124</v>
      </c>
      <c r="BQ198" s="1">
        <f t="shared" si="405"/>
        <v>72</v>
      </c>
      <c r="BR198" s="1">
        <f t="shared" si="406"/>
        <v>127</v>
      </c>
      <c r="BT198" s="1">
        <f t="shared" si="644"/>
        <v>76</v>
      </c>
      <c r="BU198" s="1">
        <f t="shared" si="645"/>
        <v>76</v>
      </c>
      <c r="BV198" s="1">
        <f t="shared" si="646"/>
        <v>76</v>
      </c>
      <c r="BW198" s="1">
        <f t="shared" si="647"/>
        <v>66</v>
      </c>
      <c r="BX198" s="1">
        <f t="shared" si="648"/>
        <v>76</v>
      </c>
    </row>
    <row r="199" spans="1:76">
      <c r="A199" s="1">
        <v>1987</v>
      </c>
      <c r="B199" s="1">
        <v>8</v>
      </c>
      <c r="C199" s="4">
        <v>-2.0253999999999999</v>
      </c>
      <c r="D199" s="4">
        <v>3.7309999999999999</v>
      </c>
      <c r="E199" s="2">
        <f t="shared" si="421"/>
        <v>7754.2598639319249</v>
      </c>
      <c r="F199" s="2">
        <f t="shared" si="422"/>
        <v>6455.8420620209681</v>
      </c>
      <c r="G199" s="5">
        <f t="shared" si="423"/>
        <v>1.2011229192779376</v>
      </c>
      <c r="H199" s="4">
        <f t="shared" si="424"/>
        <v>1.2045017955157538</v>
      </c>
      <c r="I199" s="4">
        <f t="shared" si="425"/>
        <v>1.246357897352349</v>
      </c>
      <c r="J199" s="4">
        <f t="shared" si="426"/>
        <v>-4.1856101836595272E-2</v>
      </c>
      <c r="K199" s="2" t="str">
        <f t="shared" si="436"/>
        <v>GSCI</v>
      </c>
      <c r="L199" s="11">
        <f t="shared" si="437"/>
        <v>20913.90413583511</v>
      </c>
      <c r="M199" s="2">
        <f t="shared" si="427"/>
        <v>8589.8511653520673</v>
      </c>
      <c r="N199" s="2">
        <f t="shared" si="428"/>
        <v>4070.2962661705837</v>
      </c>
      <c r="O199" s="2">
        <f t="shared" si="429"/>
        <v>4519.554899181484</v>
      </c>
      <c r="P199" s="2">
        <f t="shared" si="438"/>
        <v>7754.2598639319249</v>
      </c>
      <c r="Q199" s="2">
        <f t="shared" si="439"/>
        <v>6455.8420620209681</v>
      </c>
      <c r="U199" s="5">
        <f t="shared" si="430"/>
        <v>-2.0253999999999999</v>
      </c>
      <c r="V199" s="5">
        <f t="shared" si="431"/>
        <v>3.7309999999999999</v>
      </c>
      <c r="X199" s="6">
        <v>31990</v>
      </c>
      <c r="Y199" s="2" t="str">
        <f t="shared" si="440"/>
        <v>DBC</v>
      </c>
      <c r="Z199" s="11">
        <f t="shared" si="445"/>
        <v>20913.90413583511</v>
      </c>
      <c r="AA199" s="16">
        <f t="shared" si="591"/>
        <v>8589.8511653520673</v>
      </c>
      <c r="AB199" s="16">
        <f t="shared" si="592"/>
        <v>4070.2962661705837</v>
      </c>
      <c r="AC199" s="16">
        <f t="shared" si="593"/>
        <v>4519.554899181484</v>
      </c>
      <c r="AD199" s="2">
        <f t="shared" si="415"/>
        <v>7754.2598639319249</v>
      </c>
      <c r="AE199" s="2">
        <f t="shared" si="416"/>
        <v>6455.8420620209681</v>
      </c>
      <c r="AF199" s="12" t="str">
        <f t="shared" si="484"/>
        <v/>
      </c>
      <c r="AG199" s="13" t="str">
        <f t="shared" si="478"/>
        <v/>
      </c>
      <c r="AH199" s="13" t="str">
        <f t="shared" ref="AH199:AI199" si="689">IF($B199=12,((AD199/AD187)-1)*100,"")</f>
        <v/>
      </c>
      <c r="AI199" s="13" t="str">
        <f t="shared" si="689"/>
        <v/>
      </c>
      <c r="AK199" s="12"/>
      <c r="AS199" s="7">
        <f t="shared" si="480"/>
        <v>25.202289044201855</v>
      </c>
      <c r="AT199" s="7">
        <f t="shared" ref="AT199:AU199" si="690">((AD199/AD187)-1)*100</f>
        <v>26.019503408438727</v>
      </c>
      <c r="AU199" s="7">
        <f t="shared" si="690"/>
        <v>34.514396667111583</v>
      </c>
      <c r="AV199" s="7">
        <f t="shared" si="487"/>
        <v>-9.3121076229097284</v>
      </c>
      <c r="AW199" s="7"/>
      <c r="AX199" s="7">
        <f t="shared" si="394"/>
        <v>210.57214425416282</v>
      </c>
      <c r="AY199" s="7">
        <f t="shared" ref="AY199:AZ199" si="691">((AD199/AD138)-1)*100</f>
        <v>63.320477589610547</v>
      </c>
      <c r="AZ199" s="7">
        <f t="shared" si="691"/>
        <v>279.65801588576346</v>
      </c>
      <c r="BA199" s="7">
        <f t="shared" si="396"/>
        <v>-69.085871631600639</v>
      </c>
      <c r="BB199" s="7"/>
      <c r="BC199" s="7">
        <f t="shared" si="637"/>
        <v>351.0359274350489</v>
      </c>
      <c r="BD199" s="7">
        <f t="shared" ref="BD199:BE199" si="692">((AD199/AD87)-1)*100</f>
        <v>134.58293747411724</v>
      </c>
      <c r="BE199" s="7">
        <f t="shared" si="692"/>
        <v>428.10069922914795</v>
      </c>
      <c r="BF199" s="7">
        <f t="shared" si="639"/>
        <v>-77.064771794099045</v>
      </c>
      <c r="BH199" s="1">
        <f t="shared" si="490"/>
        <v>154</v>
      </c>
      <c r="BI199" s="1">
        <f t="shared" si="491"/>
        <v>127</v>
      </c>
      <c r="BJ199" s="1">
        <f t="shared" si="492"/>
        <v>135</v>
      </c>
      <c r="BK199" s="1">
        <f t="shared" si="493"/>
        <v>104</v>
      </c>
      <c r="BL199" s="1">
        <f t="shared" si="494"/>
        <v>177</v>
      </c>
      <c r="BN199" s="1">
        <f t="shared" si="402"/>
        <v>128</v>
      </c>
      <c r="BO199" s="1">
        <f t="shared" si="403"/>
        <v>127</v>
      </c>
      <c r="BP199" s="1">
        <f t="shared" si="404"/>
        <v>125</v>
      </c>
      <c r="BQ199" s="1">
        <f t="shared" si="405"/>
        <v>72</v>
      </c>
      <c r="BR199" s="1">
        <f t="shared" si="406"/>
        <v>128</v>
      </c>
      <c r="BT199" s="1">
        <f t="shared" si="644"/>
        <v>77</v>
      </c>
      <c r="BU199" s="1">
        <f t="shared" si="645"/>
        <v>77</v>
      </c>
      <c r="BV199" s="1">
        <f t="shared" si="646"/>
        <v>77</v>
      </c>
      <c r="BW199" s="1">
        <f t="shared" si="647"/>
        <v>66</v>
      </c>
      <c r="BX199" s="1">
        <f t="shared" si="648"/>
        <v>77</v>
      </c>
    </row>
    <row r="200" spans="1:76">
      <c r="A200" s="1">
        <v>1987</v>
      </c>
      <c r="B200" s="1">
        <v>9</v>
      </c>
      <c r="C200" s="4">
        <v>0.73750000000000004</v>
      </c>
      <c r="D200" s="4">
        <v>-2.1920000000000002</v>
      </c>
      <c r="E200" s="2">
        <f t="shared" si="421"/>
        <v>7811.4475304284224</v>
      </c>
      <c r="F200" s="2">
        <f t="shared" si="422"/>
        <v>6314.3300040214681</v>
      </c>
      <c r="G200" s="5">
        <f t="shared" si="423"/>
        <v>1.2370983976848646</v>
      </c>
      <c r="H200" s="4">
        <f t="shared" si="424"/>
        <v>1.2355461785339545</v>
      </c>
      <c r="I200" s="4">
        <f t="shared" si="425"/>
        <v>1.2439211869135374</v>
      </c>
      <c r="J200" s="4">
        <f t="shared" si="426"/>
        <v>-8.3750083795828267E-3</v>
      </c>
      <c r="K200" s="2" t="str">
        <f t="shared" si="436"/>
        <v xml:space="preserve">      SPX</v>
      </c>
      <c r="L200" s="11">
        <f t="shared" si="437"/>
        <v>20455.471357177605</v>
      </c>
      <c r="M200" s="2">
        <f t="shared" si="427"/>
        <v>8520.8009569250171</v>
      </c>
      <c r="N200" s="2">
        <f t="shared" si="428"/>
        <v>4100.3147011335914</v>
      </c>
      <c r="O200" s="2">
        <f t="shared" si="429"/>
        <v>4420.4862557914257</v>
      </c>
      <c r="P200" s="2">
        <f t="shared" si="438"/>
        <v>7811.4475304284224</v>
      </c>
      <c r="Q200" s="2">
        <f t="shared" si="439"/>
        <v>6314.3300040214681</v>
      </c>
      <c r="U200" s="5">
        <f t="shared" si="430"/>
        <v>0.73750000000000004</v>
      </c>
      <c r="V200" s="5">
        <f t="shared" si="431"/>
        <v>-2.1920000000000002</v>
      </c>
      <c r="X200" s="6">
        <v>32021</v>
      </c>
      <c r="Y200" s="2" t="str">
        <f t="shared" si="440"/>
        <v xml:space="preserve">      SPY</v>
      </c>
      <c r="Z200" s="11">
        <f t="shared" si="445"/>
        <v>20455.471357177605</v>
      </c>
      <c r="AA200" s="16">
        <f t="shared" si="591"/>
        <v>8520.8009569250171</v>
      </c>
      <c r="AB200" s="16">
        <f t="shared" si="592"/>
        <v>4100.3147011335914</v>
      </c>
      <c r="AC200" s="16">
        <f t="shared" si="593"/>
        <v>4420.4862557914257</v>
      </c>
      <c r="AD200" s="2">
        <f t="shared" si="415"/>
        <v>7811.4475304284224</v>
      </c>
      <c r="AE200" s="2">
        <f t="shared" si="416"/>
        <v>6314.3300040214681</v>
      </c>
      <c r="AF200" s="12" t="str">
        <f t="shared" si="484"/>
        <v/>
      </c>
      <c r="AG200" s="13" t="str">
        <f t="shared" si="478"/>
        <v/>
      </c>
      <c r="AH200" s="13" t="str">
        <f t="shared" ref="AH200:AI200" si="693">IF($B200=12,((AD200/AD188)-1)*100,"")</f>
        <v/>
      </c>
      <c r="AI200" s="13" t="str">
        <f t="shared" si="693"/>
        <v/>
      </c>
      <c r="AK200" s="12"/>
      <c r="AS200" s="7">
        <f t="shared" si="480"/>
        <v>25.632719318244312</v>
      </c>
      <c r="AT200" s="7">
        <f t="shared" ref="AT200:AU200" si="694">((AD200/AD188)-1)*100</f>
        <v>30.24019727131946</v>
      </c>
      <c r="AU200" s="7">
        <f t="shared" si="694"/>
        <v>43.422586301732721</v>
      </c>
      <c r="AV200" s="7">
        <f t="shared" si="487"/>
        <v>-17.789866983488409</v>
      </c>
      <c r="AW200" s="7"/>
      <c r="AX200" s="7">
        <f t="shared" ref="AX200:AX263" si="695">((Z200/Z139)-1)*100</f>
        <v>204.45002430685059</v>
      </c>
      <c r="AY200" s="7">
        <f t="shared" ref="AY200:AZ200" si="696">((AD200/AD139)-1)*100</f>
        <v>64.896312607826729</v>
      </c>
      <c r="AZ200" s="7">
        <f t="shared" si="696"/>
        <v>231.13895449178924</v>
      </c>
      <c r="BA200" s="7">
        <f t="shared" ref="BA200:BA263" si="697">AX200-AZ200</f>
        <v>-26.688930184938641</v>
      </c>
      <c r="BB200" s="7"/>
      <c r="BC200" s="7">
        <f t="shared" si="637"/>
        <v>309.89093704650605</v>
      </c>
      <c r="BD200" s="7">
        <f t="shared" ref="BD200:BE200" si="698">((AD200/AD88)-1)*100</f>
        <v>119.56867916487543</v>
      </c>
      <c r="BE200" s="7">
        <f t="shared" si="698"/>
        <v>411.82109602953358</v>
      </c>
      <c r="BF200" s="7">
        <f t="shared" si="639"/>
        <v>-101.93015898302752</v>
      </c>
      <c r="BH200" s="1">
        <f t="shared" si="490"/>
        <v>155</v>
      </c>
      <c r="BI200" s="1">
        <f t="shared" si="491"/>
        <v>128</v>
      </c>
      <c r="BJ200" s="1">
        <f t="shared" si="492"/>
        <v>136</v>
      </c>
      <c r="BK200" s="1">
        <f t="shared" si="493"/>
        <v>104</v>
      </c>
      <c r="BL200" s="1">
        <f t="shared" si="494"/>
        <v>178</v>
      </c>
      <c r="BN200" s="1">
        <f t="shared" si="402"/>
        <v>129</v>
      </c>
      <c r="BO200" s="1">
        <f t="shared" si="403"/>
        <v>128</v>
      </c>
      <c r="BP200" s="1">
        <f t="shared" si="404"/>
        <v>126</v>
      </c>
      <c r="BQ200" s="1">
        <f t="shared" si="405"/>
        <v>72</v>
      </c>
      <c r="BR200" s="1">
        <f t="shared" si="406"/>
        <v>129</v>
      </c>
      <c r="BT200" s="1">
        <f t="shared" si="644"/>
        <v>78</v>
      </c>
      <c r="BU200" s="1">
        <f t="shared" si="645"/>
        <v>78</v>
      </c>
      <c r="BV200" s="1">
        <f t="shared" si="646"/>
        <v>78</v>
      </c>
      <c r="BW200" s="1">
        <f t="shared" si="647"/>
        <v>66</v>
      </c>
      <c r="BX200" s="1">
        <f t="shared" si="648"/>
        <v>78</v>
      </c>
    </row>
    <row r="201" spans="1:76">
      <c r="A201" s="1">
        <v>1987</v>
      </c>
      <c r="B201" s="1">
        <v>10</v>
      </c>
      <c r="C201" s="4">
        <v>1.0518000000000001</v>
      </c>
      <c r="D201" s="4">
        <v>-21.536000000000001</v>
      </c>
      <c r="E201" s="2">
        <f t="shared" si="421"/>
        <v>7893.6083355534684</v>
      </c>
      <c r="F201" s="2">
        <f t="shared" si="422"/>
        <v>4954.4758943554043</v>
      </c>
      <c r="G201" s="5">
        <f t="shared" si="423"/>
        <v>1.5932277205236975</v>
      </c>
      <c r="H201" s="4">
        <f t="shared" si="424"/>
        <v>1.5761952661432335</v>
      </c>
      <c r="I201" s="4">
        <f t="shared" si="425"/>
        <v>1.3358439589162112</v>
      </c>
      <c r="J201" s="4">
        <f t="shared" si="426"/>
        <v>0.24035130722702225</v>
      </c>
      <c r="K201" s="2" t="str">
        <f t="shared" si="436"/>
        <v xml:space="preserve">      SPX</v>
      </c>
      <c r="L201" s="11">
        <f t="shared" si="437"/>
        <v>16050.181045695836</v>
      </c>
      <c r="M201" s="2">
        <f t="shared" si="427"/>
        <v>7611.9321469042989</v>
      </c>
      <c r="N201" s="2">
        <f t="shared" si="428"/>
        <v>4143.4418111601144</v>
      </c>
      <c r="O201" s="2">
        <f t="shared" si="429"/>
        <v>3468.4903357441844</v>
      </c>
      <c r="P201" s="2">
        <f t="shared" si="438"/>
        <v>7893.6083355534684</v>
      </c>
      <c r="Q201" s="2">
        <f t="shared" si="439"/>
        <v>4954.4758943554043</v>
      </c>
      <c r="U201" s="5">
        <f t="shared" si="430"/>
        <v>1.0518000000000001</v>
      </c>
      <c r="V201" s="5">
        <f t="shared" si="431"/>
        <v>-21.536000000000001</v>
      </c>
      <c r="X201" s="6">
        <v>32051</v>
      </c>
      <c r="Y201" s="2" t="str">
        <f t="shared" si="440"/>
        <v xml:space="preserve">      SPY</v>
      </c>
      <c r="Z201" s="11">
        <f t="shared" si="445"/>
        <v>16050.181045695836</v>
      </c>
      <c r="AA201" s="16">
        <f t="shared" si="591"/>
        <v>7611.9321469042989</v>
      </c>
      <c r="AB201" s="16">
        <f t="shared" si="592"/>
        <v>4143.4418111601144</v>
      </c>
      <c r="AC201" s="16">
        <f t="shared" si="593"/>
        <v>3468.4903357441844</v>
      </c>
      <c r="AD201" s="2">
        <f t="shared" si="415"/>
        <v>7893.6083355534684</v>
      </c>
      <c r="AE201" s="2">
        <f t="shared" si="416"/>
        <v>4954.4758943554043</v>
      </c>
      <c r="AF201" s="12" t="str">
        <f t="shared" si="484"/>
        <v/>
      </c>
      <c r="AG201" s="13" t="str">
        <f t="shared" si="478"/>
        <v/>
      </c>
      <c r="AH201" s="13" t="str">
        <f t="shared" ref="AH201:AI201" si="699">IF($B201=12,((AD201/AD189)-1)*100,"")</f>
        <v/>
      </c>
      <c r="AI201" s="13" t="str">
        <f t="shared" si="699"/>
        <v/>
      </c>
      <c r="AK201" s="12"/>
      <c r="AS201" s="7">
        <f t="shared" si="480"/>
        <v>-2.4505437891209292</v>
      </c>
      <c r="AT201" s="7">
        <f t="shared" ref="AT201:AU201" si="700">((AD201/AD189)-1)*100</f>
        <v>30.238908438182001</v>
      </c>
      <c r="AU201" s="7">
        <f t="shared" si="700"/>
        <v>6.3990640897364504</v>
      </c>
      <c r="AV201" s="7">
        <f t="shared" si="487"/>
        <v>-8.8496078788573804</v>
      </c>
      <c r="AW201" s="7"/>
      <c r="AX201" s="7">
        <f t="shared" si="695"/>
        <v>135.9414768557362</v>
      </c>
      <c r="AY201" s="7">
        <f t="shared" ref="AY201:AZ201" si="701">((AD201/AD140)-1)*100</f>
        <v>71.648846037749465</v>
      </c>
      <c r="AZ201" s="7">
        <f t="shared" si="701"/>
        <v>156.62475851377079</v>
      </c>
      <c r="BA201" s="7">
        <f t="shared" si="697"/>
        <v>-20.683281658034588</v>
      </c>
      <c r="BB201" s="7"/>
      <c r="BC201" s="7">
        <f t="shared" si="637"/>
        <v>254.74504568004744</v>
      </c>
      <c r="BD201" s="7">
        <f t="shared" ref="BD201:BE201" si="702">((AD201/AD89)-1)*100</f>
        <v>144.73271153140323</v>
      </c>
      <c r="BE201" s="7">
        <f t="shared" si="702"/>
        <v>307.20248297923735</v>
      </c>
      <c r="BF201" s="7">
        <f t="shared" si="639"/>
        <v>-52.457437299189905</v>
      </c>
      <c r="BH201" s="1">
        <f t="shared" si="490"/>
        <v>155</v>
      </c>
      <c r="BI201" s="1">
        <f t="shared" si="491"/>
        <v>129</v>
      </c>
      <c r="BJ201" s="1">
        <f t="shared" si="492"/>
        <v>137</v>
      </c>
      <c r="BK201" s="1">
        <f t="shared" si="493"/>
        <v>104</v>
      </c>
      <c r="BL201" s="1">
        <f t="shared" si="494"/>
        <v>179</v>
      </c>
      <c r="BN201" s="1">
        <f t="shared" ref="BN201:BN264" si="703">IF(AX201&gt;0,BN200+1,BN200)</f>
        <v>130</v>
      </c>
      <c r="BO201" s="1">
        <f t="shared" ref="BO201:BO264" si="704">IF(AY201&gt;0,BO200+1,BO200)</f>
        <v>129</v>
      </c>
      <c r="BP201" s="1">
        <f t="shared" ref="BP201:BP264" si="705">IF(AZ201&gt;0,BP200+1,BP200)</f>
        <v>127</v>
      </c>
      <c r="BQ201" s="1">
        <f t="shared" ref="BQ201:BQ264" si="706">IF(AX201&gt;AZ201,BQ200+1,BQ200)</f>
        <v>72</v>
      </c>
      <c r="BR201" s="1">
        <f t="shared" ref="BR201:BR264" si="707">BR200+1</f>
        <v>130</v>
      </c>
      <c r="BT201" s="1">
        <f t="shared" si="644"/>
        <v>79</v>
      </c>
      <c r="BU201" s="1">
        <f t="shared" si="645"/>
        <v>79</v>
      </c>
      <c r="BV201" s="1">
        <f t="shared" si="646"/>
        <v>79</v>
      </c>
      <c r="BW201" s="1">
        <f t="shared" si="647"/>
        <v>66</v>
      </c>
      <c r="BX201" s="1">
        <f t="shared" si="648"/>
        <v>79</v>
      </c>
    </row>
    <row r="202" spans="1:76">
      <c r="A202" s="1">
        <v>1987</v>
      </c>
      <c r="B202" s="1">
        <v>11</v>
      </c>
      <c r="C202" s="4">
        <v>-2.0899999999999998E-2</v>
      </c>
      <c r="D202" s="4">
        <v>-8.2409999999999997</v>
      </c>
      <c r="E202" s="2">
        <f t="shared" si="421"/>
        <v>7891.9585714113373</v>
      </c>
      <c r="F202" s="2">
        <f t="shared" si="422"/>
        <v>4546.1775359015755</v>
      </c>
      <c r="G202" s="5">
        <f t="shared" si="423"/>
        <v>1.7359547683934087</v>
      </c>
      <c r="H202" s="4">
        <f t="shared" si="424"/>
        <v>1.7283471730481621</v>
      </c>
      <c r="I202" s="4">
        <f t="shared" si="425"/>
        <v>1.4411362771996843</v>
      </c>
      <c r="J202" s="4">
        <f t="shared" si="426"/>
        <v>0.28721089584847781</v>
      </c>
      <c r="K202" s="2" t="str">
        <f t="shared" si="436"/>
        <v>GSCI</v>
      </c>
      <c r="L202" s="11">
        <f t="shared" si="437"/>
        <v>16046.826557857285</v>
      </c>
      <c r="M202" s="2">
        <f t="shared" si="427"/>
        <v>7325.2278789970878</v>
      </c>
      <c r="N202" s="2">
        <f t="shared" si="428"/>
        <v>4142.5758318215821</v>
      </c>
      <c r="O202" s="2">
        <f t="shared" si="429"/>
        <v>3182.6520471755061</v>
      </c>
      <c r="P202" s="2">
        <f t="shared" si="438"/>
        <v>7891.9585714113373</v>
      </c>
      <c r="Q202" s="2">
        <f t="shared" si="439"/>
        <v>4546.1775359015755</v>
      </c>
      <c r="U202" s="5">
        <f t="shared" si="430"/>
        <v>-2.0899999999999998E-2</v>
      </c>
      <c r="V202" s="5">
        <f t="shared" si="431"/>
        <v>-8.2409999999999997</v>
      </c>
      <c r="X202" s="6">
        <v>32082</v>
      </c>
      <c r="Y202" s="2" t="str">
        <f t="shared" si="440"/>
        <v>DBC</v>
      </c>
      <c r="Z202" s="11">
        <f t="shared" si="445"/>
        <v>16046.826557857285</v>
      </c>
      <c r="AA202" s="16">
        <f t="shared" si="591"/>
        <v>7325.2278789970878</v>
      </c>
      <c r="AB202" s="16">
        <f t="shared" si="592"/>
        <v>4142.5758318215821</v>
      </c>
      <c r="AC202" s="16">
        <f t="shared" si="593"/>
        <v>3182.6520471755061</v>
      </c>
      <c r="AD202" s="2">
        <f t="shared" si="415"/>
        <v>7891.9585714113373</v>
      </c>
      <c r="AE202" s="2">
        <f t="shared" si="416"/>
        <v>4546.1775359015755</v>
      </c>
      <c r="AF202" s="12" t="str">
        <f t="shared" si="484"/>
        <v/>
      </c>
      <c r="AG202" s="13" t="str">
        <f t="shared" si="478"/>
        <v/>
      </c>
      <c r="AH202" s="13" t="str">
        <f t="shared" ref="AH202:AI202" si="708">IF($B202=12,((AD202/AD190)-1)*100,"")</f>
        <v/>
      </c>
      <c r="AI202" s="13" t="str">
        <f t="shared" si="708"/>
        <v/>
      </c>
      <c r="AK202" s="12"/>
      <c r="AS202" s="7">
        <f t="shared" si="480"/>
        <v>-5.3366744789672289</v>
      </c>
      <c r="AT202" s="7">
        <f t="shared" ref="AT202:AU202" si="709">((AD202/AD190)-1)*100</f>
        <v>26.385616731020246</v>
      </c>
      <c r="AU202" s="7">
        <f t="shared" si="709"/>
        <v>-4.6863574327095758</v>
      </c>
      <c r="AV202" s="7">
        <f t="shared" si="487"/>
        <v>-0.65031704625765308</v>
      </c>
      <c r="AW202" s="7"/>
      <c r="AX202" s="7">
        <f t="shared" si="695"/>
        <v>111.54350738684724</v>
      </c>
      <c r="AY202" s="7">
        <f t="shared" ref="AY202:AZ202" si="710">((AD202/AD141)-1)*100</f>
        <v>72.61500151270883</v>
      </c>
      <c r="AZ202" s="7">
        <f t="shared" si="710"/>
        <v>111.1705785711155</v>
      </c>
      <c r="BA202" s="7">
        <f t="shared" si="697"/>
        <v>0.37292881573173986</v>
      </c>
      <c r="BB202" s="7"/>
      <c r="BC202" s="7">
        <f t="shared" si="637"/>
        <v>245.26149251012197</v>
      </c>
      <c r="BD202" s="7">
        <f t="shared" ref="BD202:BE202" si="711">((AD202/AD90)-1)*100</f>
        <v>138.19016580598267</v>
      </c>
      <c r="BE202" s="7">
        <f t="shared" si="711"/>
        <v>253.05810807506148</v>
      </c>
      <c r="BF202" s="7">
        <f t="shared" si="639"/>
        <v>-7.7966155649395148</v>
      </c>
      <c r="BH202" s="1">
        <f t="shared" si="490"/>
        <v>155</v>
      </c>
      <c r="BI202" s="1">
        <f t="shared" si="491"/>
        <v>130</v>
      </c>
      <c r="BJ202" s="1">
        <f t="shared" si="492"/>
        <v>137</v>
      </c>
      <c r="BK202" s="1">
        <f t="shared" si="493"/>
        <v>104</v>
      </c>
      <c r="BL202" s="1">
        <f t="shared" si="494"/>
        <v>180</v>
      </c>
      <c r="BN202" s="1">
        <f t="shared" si="703"/>
        <v>131</v>
      </c>
      <c r="BO202" s="1">
        <f t="shared" si="704"/>
        <v>130</v>
      </c>
      <c r="BP202" s="1">
        <f t="shared" si="705"/>
        <v>128</v>
      </c>
      <c r="BQ202" s="1">
        <f t="shared" si="706"/>
        <v>73</v>
      </c>
      <c r="BR202" s="1">
        <f t="shared" si="707"/>
        <v>131</v>
      </c>
      <c r="BT202" s="1">
        <f t="shared" si="644"/>
        <v>80</v>
      </c>
      <c r="BU202" s="1">
        <f t="shared" si="645"/>
        <v>80</v>
      </c>
      <c r="BV202" s="1">
        <f t="shared" si="646"/>
        <v>80</v>
      </c>
      <c r="BW202" s="1">
        <f t="shared" si="647"/>
        <v>66</v>
      </c>
      <c r="BX202" s="1">
        <f t="shared" si="648"/>
        <v>80</v>
      </c>
    </row>
    <row r="203" spans="1:76">
      <c r="A203" s="1">
        <v>1987</v>
      </c>
      <c r="B203" s="1">
        <v>12</v>
      </c>
      <c r="C203" s="4">
        <v>-2.7776999999999998</v>
      </c>
      <c r="D203" s="4">
        <v>7.6070000000000002</v>
      </c>
      <c r="E203" s="2">
        <f t="shared" si="421"/>
        <v>7672.7436381732441</v>
      </c>
      <c r="F203" s="2">
        <f t="shared" si="422"/>
        <v>4892.0052610576085</v>
      </c>
      <c r="G203" s="5">
        <f t="shared" si="423"/>
        <v>1.5684250585851709</v>
      </c>
      <c r="H203" s="4">
        <f t="shared" si="424"/>
        <v>1.5760403973691228</v>
      </c>
      <c r="I203" s="4">
        <f t="shared" si="425"/>
        <v>1.474633324932707</v>
      </c>
      <c r="J203" s="4">
        <f t="shared" si="426"/>
        <v>0.10140707243641578</v>
      </c>
      <c r="K203" s="2" t="str">
        <f t="shared" si="436"/>
        <v>GSCI</v>
      </c>
      <c r="L203" s="11">
        <f t="shared" si="437"/>
        <v>15601.093856559683</v>
      </c>
      <c r="M203" s="2">
        <f t="shared" si="427"/>
        <v>7452.2638913452211</v>
      </c>
      <c r="N203" s="2">
        <f t="shared" si="428"/>
        <v>4027.5075029410737</v>
      </c>
      <c r="O203" s="2">
        <f t="shared" si="429"/>
        <v>3424.7563884041469</v>
      </c>
      <c r="P203" s="2">
        <f t="shared" si="438"/>
        <v>7672.7436381732441</v>
      </c>
      <c r="Q203" s="2">
        <f t="shared" si="439"/>
        <v>4892.0052610576085</v>
      </c>
      <c r="U203" s="5">
        <f t="shared" si="430"/>
        <v>-2.7776999999999998</v>
      </c>
      <c r="V203" s="5">
        <f t="shared" si="431"/>
        <v>7.6070000000000002</v>
      </c>
      <c r="X203" s="6">
        <v>32112</v>
      </c>
      <c r="Y203" s="2" t="str">
        <f t="shared" si="440"/>
        <v>DBC</v>
      </c>
      <c r="Z203" s="11">
        <f t="shared" si="445"/>
        <v>15601.093856559683</v>
      </c>
      <c r="AA203" s="16">
        <f t="shared" si="591"/>
        <v>7452.2638913452211</v>
      </c>
      <c r="AB203" s="16">
        <f t="shared" si="592"/>
        <v>4027.5075029410737</v>
      </c>
      <c r="AC203" s="16">
        <f t="shared" si="593"/>
        <v>3424.7563884041469</v>
      </c>
      <c r="AD203" s="2">
        <f t="shared" si="415"/>
        <v>7672.7436381732441</v>
      </c>
      <c r="AE203" s="2">
        <f t="shared" si="416"/>
        <v>4892.0052610576085</v>
      </c>
      <c r="AF203" s="12">
        <f t="shared" si="484"/>
        <v>1987</v>
      </c>
      <c r="AG203" s="13">
        <f t="shared" si="478"/>
        <v>-7.2928053169821982</v>
      </c>
      <c r="AH203" s="13">
        <f t="shared" ref="AH203:AI203" si="712">IF($B203=12,((AD203/AD191)-1)*100,"")</f>
        <v>23.773973826988115</v>
      </c>
      <c r="AI203" s="13">
        <f t="shared" si="712"/>
        <v>5.2501347974142298</v>
      </c>
      <c r="AK203" s="12"/>
      <c r="AS203" s="7">
        <f t="shared" si="480"/>
        <v>-7.2928053169821982</v>
      </c>
      <c r="AT203" s="7">
        <f t="shared" ref="AT203:AU203" si="713">((AD203/AD191)-1)*100</f>
        <v>23.773973826988115</v>
      </c>
      <c r="AU203" s="7">
        <f t="shared" si="713"/>
        <v>5.2501347974142298</v>
      </c>
      <c r="AV203" s="7">
        <f t="shared" si="487"/>
        <v>-12.542940114396428</v>
      </c>
      <c r="AW203" s="7"/>
      <c r="AX203" s="7">
        <f t="shared" si="695"/>
        <v>97.683045187057544</v>
      </c>
      <c r="AY203" s="7">
        <f t="shared" ref="AY203:AZ203" si="714">((AD203/AD142)-1)*100</f>
        <v>61.379303840796439</v>
      </c>
      <c r="AZ203" s="7">
        <f t="shared" si="714"/>
        <v>118.41263803287254</v>
      </c>
      <c r="BA203" s="7">
        <f t="shared" si="697"/>
        <v>-20.729592845814992</v>
      </c>
      <c r="BB203" s="7"/>
      <c r="BC203" s="7">
        <f t="shared" si="637"/>
        <v>225.86269685726467</v>
      </c>
      <c r="BD203" s="7">
        <f t="shared" ref="BD203:BE203" si="715">((AD203/AD91)-1)*100</f>
        <v>125.42262497993732</v>
      </c>
      <c r="BE203" s="7">
        <f t="shared" si="715"/>
        <v>268.81393879849668</v>
      </c>
      <c r="BF203" s="7">
        <f t="shared" si="639"/>
        <v>-42.951241941232013</v>
      </c>
      <c r="BH203" s="1">
        <f t="shared" si="490"/>
        <v>155</v>
      </c>
      <c r="BI203" s="1">
        <f t="shared" si="491"/>
        <v>131</v>
      </c>
      <c r="BJ203" s="1">
        <f t="shared" si="492"/>
        <v>138</v>
      </c>
      <c r="BK203" s="1">
        <f t="shared" si="493"/>
        <v>104</v>
      </c>
      <c r="BL203" s="1">
        <f t="shared" si="494"/>
        <v>181</v>
      </c>
      <c r="BN203" s="1">
        <f t="shared" si="703"/>
        <v>132</v>
      </c>
      <c r="BO203" s="1">
        <f t="shared" si="704"/>
        <v>131</v>
      </c>
      <c r="BP203" s="1">
        <f t="shared" si="705"/>
        <v>129</v>
      </c>
      <c r="BQ203" s="1">
        <f t="shared" si="706"/>
        <v>73</v>
      </c>
      <c r="BR203" s="1">
        <f t="shared" si="707"/>
        <v>132</v>
      </c>
      <c r="BT203" s="1">
        <f t="shared" si="644"/>
        <v>81</v>
      </c>
      <c r="BU203" s="1">
        <f t="shared" si="645"/>
        <v>81</v>
      </c>
      <c r="BV203" s="1">
        <f t="shared" si="646"/>
        <v>81</v>
      </c>
      <c r="BW203" s="1">
        <f t="shared" si="647"/>
        <v>66</v>
      </c>
      <c r="BX203" s="1">
        <f t="shared" si="648"/>
        <v>81</v>
      </c>
    </row>
    <row r="204" spans="1:76">
      <c r="A204" s="1">
        <v>1988</v>
      </c>
      <c r="B204" s="1">
        <v>1</v>
      </c>
      <c r="C204" s="4">
        <v>2.6579000000000002</v>
      </c>
      <c r="D204" s="4">
        <v>4.2060000000000004</v>
      </c>
      <c r="E204" s="2">
        <f t="shared" si="421"/>
        <v>7876.6774913322497</v>
      </c>
      <c r="F204" s="2">
        <f t="shared" si="422"/>
        <v>5097.7630023376914</v>
      </c>
      <c r="G204" s="5">
        <f t="shared" si="423"/>
        <v>1.5451243001528761</v>
      </c>
      <c r="H204" s="4">
        <f t="shared" si="424"/>
        <v>1.5465964952584117</v>
      </c>
      <c r="I204" s="4">
        <f t="shared" si="425"/>
        <v>1.4931835815695935</v>
      </c>
      <c r="J204" s="4">
        <f t="shared" si="426"/>
        <v>5.3412913688818175E-2</v>
      </c>
      <c r="K204" s="2" t="str">
        <f t="shared" si="436"/>
        <v>GSCI</v>
      </c>
      <c r="L204" s="11">
        <f t="shared" si="437"/>
        <v>16015.75533017318</v>
      </c>
      <c r="M204" s="2">
        <f t="shared" si="427"/>
        <v>7708.0218619642437</v>
      </c>
      <c r="N204" s="2">
        <f t="shared" si="428"/>
        <v>3825.1688066566426</v>
      </c>
      <c r="O204" s="2">
        <f t="shared" si="429"/>
        <v>3882.8530553076007</v>
      </c>
      <c r="P204" s="2">
        <f t="shared" si="438"/>
        <v>7876.6774913322497</v>
      </c>
      <c r="Q204" s="2">
        <f t="shared" si="439"/>
        <v>5097.7630023376914</v>
      </c>
      <c r="U204" s="5">
        <f t="shared" si="430"/>
        <v>2.6579000000000002</v>
      </c>
      <c r="V204" s="5">
        <f t="shared" si="431"/>
        <v>4.2060000000000004</v>
      </c>
      <c r="X204" s="6">
        <v>32143</v>
      </c>
      <c r="Y204" s="2" t="str">
        <f t="shared" si="440"/>
        <v>DBC</v>
      </c>
      <c r="Z204" s="11">
        <f t="shared" si="445"/>
        <v>16015.75533017318</v>
      </c>
      <c r="AA204" s="16">
        <f t="shared" si="591"/>
        <v>7708.0218619642437</v>
      </c>
      <c r="AB204" s="16">
        <f t="shared" si="592"/>
        <v>3825.1688066566426</v>
      </c>
      <c r="AC204" s="16">
        <f t="shared" si="593"/>
        <v>3882.8530553076007</v>
      </c>
      <c r="AD204" s="2">
        <f t="shared" ref="AD204:AD267" si="716">AD203*(1+(U204/100))</f>
        <v>7876.6774913322497</v>
      </c>
      <c r="AE204" s="2">
        <f t="shared" ref="AE204:AE267" si="717">AE203*(1+(V204/100))</f>
        <v>5097.7630023376914</v>
      </c>
      <c r="AF204" s="12" t="str">
        <f t="shared" si="484"/>
        <v/>
      </c>
      <c r="AG204" s="13" t="str">
        <f t="shared" si="478"/>
        <v/>
      </c>
      <c r="AH204" s="13" t="str">
        <f t="shared" ref="AH204:AI204" si="718">IF($B204=12,((AD204/AD192)-1)*100,"")</f>
        <v/>
      </c>
      <c r="AI204" s="13" t="str">
        <f t="shared" si="718"/>
        <v/>
      </c>
      <c r="AK204" s="12"/>
      <c r="AS204" s="7">
        <f t="shared" si="480"/>
        <v>-9.9785101385182156</v>
      </c>
      <c r="AT204" s="7">
        <f t="shared" ref="AT204:AU204" si="719">((AD204/AD192)-1)*100</f>
        <v>20.188271989882402</v>
      </c>
      <c r="AU204" s="7">
        <f t="shared" si="719"/>
        <v>-3.3393655659021526</v>
      </c>
      <c r="AV204" s="7">
        <f t="shared" si="487"/>
        <v>-6.6391445726160629</v>
      </c>
      <c r="AW204" s="7"/>
      <c r="AX204" s="7">
        <f t="shared" si="695"/>
        <v>99.100594391166567</v>
      </c>
      <c r="AY204" s="7">
        <f t="shared" ref="AY204:AZ204" si="720">((AD204/AD143)-1)*100</f>
        <v>67.573072324549457</v>
      </c>
      <c r="AZ204" s="7">
        <f t="shared" si="720"/>
        <v>123.2961566498918</v>
      </c>
      <c r="BA204" s="7">
        <f t="shared" si="697"/>
        <v>-24.195562258725232</v>
      </c>
      <c r="BB204" s="7"/>
      <c r="BC204" s="7">
        <f t="shared" si="637"/>
        <v>235.59434744538467</v>
      </c>
      <c r="BD204" s="7">
        <f t="shared" ref="BD204:BE204" si="721">((AD204/AD92)-1)*100</f>
        <v>119.09092563508258</v>
      </c>
      <c r="BE204" s="7">
        <f t="shared" si="721"/>
        <v>285.5561772698523</v>
      </c>
      <c r="BF204" s="7">
        <f t="shared" si="639"/>
        <v>-49.961829824467628</v>
      </c>
      <c r="BH204" s="1">
        <f t="shared" si="490"/>
        <v>155</v>
      </c>
      <c r="BI204" s="1">
        <f t="shared" si="491"/>
        <v>132</v>
      </c>
      <c r="BJ204" s="1">
        <f t="shared" si="492"/>
        <v>138</v>
      </c>
      <c r="BK204" s="1">
        <f t="shared" si="493"/>
        <v>104</v>
      </c>
      <c r="BL204" s="1">
        <f t="shared" si="494"/>
        <v>182</v>
      </c>
      <c r="BN204" s="1">
        <f t="shared" si="703"/>
        <v>133</v>
      </c>
      <c r="BO204" s="1">
        <f t="shared" si="704"/>
        <v>132</v>
      </c>
      <c r="BP204" s="1">
        <f t="shared" si="705"/>
        <v>130</v>
      </c>
      <c r="BQ204" s="1">
        <f t="shared" si="706"/>
        <v>73</v>
      </c>
      <c r="BR204" s="1">
        <f t="shared" si="707"/>
        <v>133</v>
      </c>
      <c r="BT204" s="1">
        <f t="shared" si="644"/>
        <v>82</v>
      </c>
      <c r="BU204" s="1">
        <f t="shared" si="645"/>
        <v>82</v>
      </c>
      <c r="BV204" s="1">
        <f t="shared" si="646"/>
        <v>82</v>
      </c>
      <c r="BW204" s="1">
        <f t="shared" si="647"/>
        <v>66</v>
      </c>
      <c r="BX204" s="1">
        <f t="shared" si="648"/>
        <v>82</v>
      </c>
    </row>
    <row r="205" spans="1:76">
      <c r="A205" s="1">
        <v>1988</v>
      </c>
      <c r="B205" s="1">
        <v>2</v>
      </c>
      <c r="C205" s="4">
        <v>-1.105</v>
      </c>
      <c r="D205" s="4">
        <v>4.6609999999999996</v>
      </c>
      <c r="E205" s="2">
        <f t="shared" ref="E205:E268" si="722">E204*(1+(C205/100))</f>
        <v>7789.6402050530287</v>
      </c>
      <c r="F205" s="2">
        <f t="shared" ref="F205:F268" si="723">F204*(1+(D205/100))</f>
        <v>5335.3697358766512</v>
      </c>
      <c r="G205" s="5">
        <f t="shared" ref="G205:G268" si="724">E205/F205</f>
        <v>1.4600000732232512</v>
      </c>
      <c r="H205" s="4">
        <f t="shared" ref="H205:H268" si="725">(H204*H$2)+($G205*H$3)</f>
        <v>1.4641237123677826</v>
      </c>
      <c r="I205" s="4">
        <f t="shared" ref="I205:I268" si="726">(I204*I$2)+($G205*I$3)</f>
        <v>1.4844510793731875</v>
      </c>
      <c r="J205" s="4">
        <f t="shared" ref="J205:J268" si="727">H205-I205</f>
        <v>-2.0327367005404939E-2</v>
      </c>
      <c r="K205" s="2" t="str">
        <f t="shared" si="436"/>
        <v>GSCI</v>
      </c>
      <c r="L205" s="11">
        <f t="shared" si="437"/>
        <v>15838.781233774767</v>
      </c>
      <c r="M205" s="2">
        <f t="shared" ref="M205:M268" si="728">SUM(N205:O205)</f>
        <v>7846.7335275585747</v>
      </c>
      <c r="N205" s="2">
        <f t="shared" ref="N205:N268" si="729">IF($B205=1,($M204/2)*(1+(C205/100)),N204*(1+(C205/100)))</f>
        <v>3782.9006913430867</v>
      </c>
      <c r="O205" s="2">
        <f t="shared" ref="O205:O268" si="730">IF($B205=1,($M204/2)*(1+(D205/100)),O204*(1+(D205/100)))</f>
        <v>4063.832836215488</v>
      </c>
      <c r="P205" s="2">
        <f t="shared" si="438"/>
        <v>7789.6402050530287</v>
      </c>
      <c r="Q205" s="2">
        <f t="shared" si="439"/>
        <v>5335.3697358766512</v>
      </c>
      <c r="U205" s="5">
        <f t="shared" ref="U205:U268" si="731">C205</f>
        <v>-1.105</v>
      </c>
      <c r="V205" s="5">
        <f t="shared" ref="V205:V264" si="732">D205</f>
        <v>4.6609999999999996</v>
      </c>
      <c r="X205" s="6">
        <v>32174</v>
      </c>
      <c r="Y205" s="2" t="str">
        <f t="shared" si="440"/>
        <v>DBC</v>
      </c>
      <c r="Z205" s="11">
        <f t="shared" si="445"/>
        <v>15838.781233774767</v>
      </c>
      <c r="AA205" s="16">
        <f t="shared" si="591"/>
        <v>7846.7335275585747</v>
      </c>
      <c r="AB205" s="16">
        <f t="shared" si="592"/>
        <v>3782.9006913430867</v>
      </c>
      <c r="AC205" s="16">
        <f t="shared" si="593"/>
        <v>4063.832836215488</v>
      </c>
      <c r="AD205" s="2">
        <f t="shared" si="716"/>
        <v>7789.6402050530287</v>
      </c>
      <c r="AE205" s="2">
        <f t="shared" si="717"/>
        <v>5335.3697358766512</v>
      </c>
      <c r="AF205" s="12" t="str">
        <f t="shared" si="484"/>
        <v/>
      </c>
      <c r="AG205" s="13" t="str">
        <f t="shared" si="478"/>
        <v/>
      </c>
      <c r="AH205" s="13" t="str">
        <f t="shared" ref="AH205:AI205" si="733">IF($B205=12,((AD205/AD193)-1)*100,"")</f>
        <v/>
      </c>
      <c r="AI205" s="13" t="str">
        <f t="shared" si="733"/>
        <v/>
      </c>
      <c r="AK205" s="12"/>
      <c r="AS205" s="7">
        <f t="shared" si="480"/>
        <v>-14.357002435270072</v>
      </c>
      <c r="AT205" s="7">
        <f t="shared" ref="AT205:AU205" si="734">((AD205/AD193)-1)*100</f>
        <v>26.453065928043571</v>
      </c>
      <c r="AU205" s="7">
        <f t="shared" si="734"/>
        <v>-2.6791597915641341</v>
      </c>
      <c r="AV205" s="7">
        <f t="shared" si="487"/>
        <v>-11.677842643705938</v>
      </c>
      <c r="AW205" s="7"/>
      <c r="AX205" s="7">
        <f t="shared" si="695"/>
        <v>89.840369482104705</v>
      </c>
      <c r="AY205" s="7">
        <f t="shared" ref="AY205:AZ205" si="735">((AD205/AD144)-1)*100</f>
        <v>64.573162917686489</v>
      </c>
      <c r="AZ205" s="7">
        <f t="shared" si="735"/>
        <v>125.32418410449696</v>
      </c>
      <c r="BA205" s="7">
        <f t="shared" si="697"/>
        <v>-35.483814622392259</v>
      </c>
      <c r="BB205" s="7"/>
      <c r="BC205" s="7">
        <f t="shared" si="637"/>
        <v>228.58701626283434</v>
      </c>
      <c r="BD205" s="7">
        <f t="shared" ref="BD205:BE205" si="736">((AD205/AD93)-1)*100</f>
        <v>114.51622797791666</v>
      </c>
      <c r="BE205" s="7">
        <f t="shared" si="736"/>
        <v>342.07113275752914</v>
      </c>
      <c r="BF205" s="7">
        <f t="shared" si="639"/>
        <v>-113.4841164946948</v>
      </c>
      <c r="BH205" s="1">
        <f t="shared" si="490"/>
        <v>155</v>
      </c>
      <c r="BI205" s="1">
        <f t="shared" si="491"/>
        <v>133</v>
      </c>
      <c r="BJ205" s="1">
        <f t="shared" si="492"/>
        <v>138</v>
      </c>
      <c r="BK205" s="1">
        <f t="shared" si="493"/>
        <v>104</v>
      </c>
      <c r="BL205" s="1">
        <f t="shared" si="494"/>
        <v>183</v>
      </c>
      <c r="BN205" s="1">
        <f t="shared" si="703"/>
        <v>134</v>
      </c>
      <c r="BO205" s="1">
        <f t="shared" si="704"/>
        <v>133</v>
      </c>
      <c r="BP205" s="1">
        <f t="shared" si="705"/>
        <v>131</v>
      </c>
      <c r="BQ205" s="1">
        <f t="shared" si="706"/>
        <v>73</v>
      </c>
      <c r="BR205" s="1">
        <f t="shared" si="707"/>
        <v>134</v>
      </c>
      <c r="BT205" s="1">
        <f t="shared" si="644"/>
        <v>83</v>
      </c>
      <c r="BU205" s="1">
        <f t="shared" si="645"/>
        <v>83</v>
      </c>
      <c r="BV205" s="1">
        <f t="shared" si="646"/>
        <v>83</v>
      </c>
      <c r="BW205" s="1">
        <f t="shared" si="647"/>
        <v>66</v>
      </c>
      <c r="BX205" s="1">
        <f t="shared" si="648"/>
        <v>83</v>
      </c>
    </row>
    <row r="206" spans="1:76">
      <c r="A206" s="1">
        <v>1988</v>
      </c>
      <c r="B206" s="1">
        <v>3</v>
      </c>
      <c r="C206" s="4">
        <v>5.0415999999999999</v>
      </c>
      <c r="D206" s="4">
        <v>-3.089</v>
      </c>
      <c r="E206" s="2">
        <f t="shared" si="722"/>
        <v>8182.3627056309824</v>
      </c>
      <c r="F206" s="2">
        <f t="shared" si="723"/>
        <v>5170.5601647354215</v>
      </c>
      <c r="G206" s="5">
        <f t="shared" si="724"/>
        <v>1.582490570642006</v>
      </c>
      <c r="H206" s="4">
        <f t="shared" si="725"/>
        <v>1.5768540535813287</v>
      </c>
      <c r="I206" s="4">
        <f t="shared" si="726"/>
        <v>1.5102509454965609</v>
      </c>
      <c r="J206" s="4">
        <f t="shared" si="727"/>
        <v>6.660310808476777E-2</v>
      </c>
      <c r="K206" s="2" t="str">
        <f t="shared" ref="K206:K269" si="737">IF(J205&gt;0,"GSCI","      SPX")</f>
        <v xml:space="preserve">      SPX</v>
      </c>
      <c r="L206" s="11">
        <f t="shared" ref="L206:L269" si="738">IF(J205&gt;0,L205*(1+(C206/100)),L205*(1+(D206/100)))</f>
        <v>15349.521281463465</v>
      </c>
      <c r="M206" s="2">
        <f t="shared" si="728"/>
        <v>7911.9204525026316</v>
      </c>
      <c r="N206" s="2">
        <f t="shared" si="729"/>
        <v>3973.61941259784</v>
      </c>
      <c r="O206" s="2">
        <f t="shared" si="730"/>
        <v>3938.3010399047917</v>
      </c>
      <c r="P206" s="2">
        <f t="shared" ref="P206:P269" si="739">E206</f>
        <v>8182.3627056309824</v>
      </c>
      <c r="Q206" s="2">
        <f t="shared" ref="Q206:Q269" si="740">F206</f>
        <v>5170.5601647354215</v>
      </c>
      <c r="U206" s="5">
        <f t="shared" si="731"/>
        <v>5.0415999999999999</v>
      </c>
      <c r="V206" s="5">
        <f t="shared" si="732"/>
        <v>-3.089</v>
      </c>
      <c r="X206" s="6">
        <v>32203</v>
      </c>
      <c r="Y206" s="2" t="str">
        <f t="shared" ref="Y206:Y269" si="741">IF(J205&gt;0,"DBC","      SPY")</f>
        <v xml:space="preserve">      SPY</v>
      </c>
      <c r="Z206" s="11">
        <f t="shared" si="445"/>
        <v>15349.521281463465</v>
      </c>
      <c r="AA206" s="16">
        <f t="shared" si="591"/>
        <v>7911.9204525026316</v>
      </c>
      <c r="AB206" s="16">
        <f t="shared" si="592"/>
        <v>3973.61941259784</v>
      </c>
      <c r="AC206" s="16">
        <f t="shared" si="593"/>
        <v>3938.3010399047917</v>
      </c>
      <c r="AD206" s="2">
        <f t="shared" si="716"/>
        <v>8182.3627056309824</v>
      </c>
      <c r="AE206" s="2">
        <f t="shared" si="717"/>
        <v>5170.5601647354215</v>
      </c>
      <c r="AF206" s="12" t="str">
        <f t="shared" si="484"/>
        <v/>
      </c>
      <c r="AG206" s="13" t="str">
        <f t="shared" si="478"/>
        <v/>
      </c>
      <c r="AH206" s="13" t="str">
        <f t="shared" ref="AH206:AI206" si="742">IF($B206=12,((AD206/AD194)-1)*100,"")</f>
        <v/>
      </c>
      <c r="AI206" s="13" t="str">
        <f t="shared" si="742"/>
        <v/>
      </c>
      <c r="AK206" s="12"/>
      <c r="AS206" s="7">
        <f t="shared" si="480"/>
        <v>-19.329848500796597</v>
      </c>
      <c r="AT206" s="7">
        <f t="shared" ref="AT206:AU206" si="743">((AD206/AD194)-1)*100</f>
        <v>22.900086048607161</v>
      </c>
      <c r="AU206" s="7">
        <f t="shared" si="743"/>
        <v>-8.3300778010426448</v>
      </c>
      <c r="AV206" s="7">
        <f t="shared" si="487"/>
        <v>-10.999770699753952</v>
      </c>
      <c r="AW206" s="7"/>
      <c r="AX206" s="7">
        <f t="shared" si="695"/>
        <v>79.853947981076189</v>
      </c>
      <c r="AY206" s="7">
        <f t="shared" ref="AY206:AZ206" si="744">((AD206/AD145)-1)*100</f>
        <v>74.869213478618661</v>
      </c>
      <c r="AZ206" s="7">
        <f t="shared" si="744"/>
        <v>113.47116104632727</v>
      </c>
      <c r="BA206" s="7">
        <f t="shared" si="697"/>
        <v>-33.617213065251079</v>
      </c>
      <c r="BB206" s="7"/>
      <c r="BC206" s="7">
        <f t="shared" si="637"/>
        <v>210.40159718416879</v>
      </c>
      <c r="BD206" s="7">
        <f t="shared" ref="BD206:BE206" si="745">((AD206/AD94)-1)*100</f>
        <v>119.6453197356544</v>
      </c>
      <c r="BE206" s="7">
        <f t="shared" si="745"/>
        <v>319.41080547314061</v>
      </c>
      <c r="BF206" s="7">
        <f t="shared" si="639"/>
        <v>-109.00920828897182</v>
      </c>
      <c r="BH206" s="1">
        <f t="shared" si="490"/>
        <v>155</v>
      </c>
      <c r="BI206" s="1">
        <f t="shared" si="491"/>
        <v>134</v>
      </c>
      <c r="BJ206" s="1">
        <f t="shared" si="492"/>
        <v>138</v>
      </c>
      <c r="BK206" s="1">
        <f t="shared" si="493"/>
        <v>104</v>
      </c>
      <c r="BL206" s="1">
        <f t="shared" si="494"/>
        <v>184</v>
      </c>
      <c r="BN206" s="1">
        <f t="shared" si="703"/>
        <v>135</v>
      </c>
      <c r="BO206" s="1">
        <f t="shared" si="704"/>
        <v>134</v>
      </c>
      <c r="BP206" s="1">
        <f t="shared" si="705"/>
        <v>132</v>
      </c>
      <c r="BQ206" s="1">
        <f t="shared" si="706"/>
        <v>73</v>
      </c>
      <c r="BR206" s="1">
        <f t="shared" si="707"/>
        <v>135</v>
      </c>
      <c r="BT206" s="1">
        <f t="shared" si="644"/>
        <v>84</v>
      </c>
      <c r="BU206" s="1">
        <f t="shared" si="645"/>
        <v>84</v>
      </c>
      <c r="BV206" s="1">
        <f t="shared" si="646"/>
        <v>84</v>
      </c>
      <c r="BW206" s="1">
        <f t="shared" si="647"/>
        <v>66</v>
      </c>
      <c r="BX206" s="1">
        <f t="shared" si="648"/>
        <v>84</v>
      </c>
    </row>
    <row r="207" spans="1:76">
      <c r="A207" s="1">
        <v>1988</v>
      </c>
      <c r="B207" s="1">
        <v>4</v>
      </c>
      <c r="C207" s="4">
        <v>3.0992000000000002</v>
      </c>
      <c r="D207" s="4">
        <v>1.1060000000000001</v>
      </c>
      <c r="E207" s="2">
        <f t="shared" si="722"/>
        <v>8435.9504906038965</v>
      </c>
      <c r="F207" s="2">
        <f t="shared" si="723"/>
        <v>5227.7465601573958</v>
      </c>
      <c r="G207" s="5">
        <f t="shared" si="724"/>
        <v>1.6136877320904226</v>
      </c>
      <c r="H207" s="4">
        <f t="shared" si="725"/>
        <v>1.6119337473995135</v>
      </c>
      <c r="I207" s="4">
        <f t="shared" si="726"/>
        <v>1.5374711524949458</v>
      </c>
      <c r="J207" s="4">
        <f t="shared" si="727"/>
        <v>7.4462594904567636E-2</v>
      </c>
      <c r="K207" s="2" t="str">
        <f t="shared" si="737"/>
        <v>GSCI</v>
      </c>
      <c r="L207" s="11">
        <f t="shared" si="738"/>
        <v>15825.233645018579</v>
      </c>
      <c r="M207" s="2">
        <f t="shared" si="728"/>
        <v>8078.62847483921</v>
      </c>
      <c r="N207" s="2">
        <f t="shared" si="729"/>
        <v>4096.7698254330717</v>
      </c>
      <c r="O207" s="2">
        <f t="shared" si="730"/>
        <v>3981.8586494061387</v>
      </c>
      <c r="P207" s="2">
        <f t="shared" si="739"/>
        <v>8435.9504906038965</v>
      </c>
      <c r="Q207" s="2">
        <f t="shared" si="740"/>
        <v>5227.7465601573958</v>
      </c>
      <c r="U207" s="5">
        <f t="shared" si="731"/>
        <v>3.0992000000000002</v>
      </c>
      <c r="V207" s="5">
        <f t="shared" si="732"/>
        <v>1.1060000000000001</v>
      </c>
      <c r="X207" s="6">
        <v>32234</v>
      </c>
      <c r="Y207" s="2" t="str">
        <f t="shared" si="741"/>
        <v>DBC</v>
      </c>
      <c r="Z207" s="11">
        <f t="shared" ref="Z207:Z270" si="746">IF(J206&gt;0,Z206*(1+(U207/100)),Z206*(1+(V207/100)))</f>
        <v>15825.233645018579</v>
      </c>
      <c r="AA207" s="16">
        <f t="shared" si="591"/>
        <v>8078.62847483921</v>
      </c>
      <c r="AB207" s="16">
        <f t="shared" si="592"/>
        <v>4096.7698254330717</v>
      </c>
      <c r="AC207" s="16">
        <f t="shared" si="593"/>
        <v>3981.8586494061387</v>
      </c>
      <c r="AD207" s="2">
        <f t="shared" si="716"/>
        <v>8435.9504906038965</v>
      </c>
      <c r="AE207" s="2">
        <f t="shared" si="717"/>
        <v>5227.7465601573958</v>
      </c>
      <c r="AF207" s="12" t="str">
        <f t="shared" si="484"/>
        <v/>
      </c>
      <c r="AG207" s="13" t="str">
        <f t="shared" si="478"/>
        <v/>
      </c>
      <c r="AH207" s="13" t="str">
        <f t="shared" ref="AH207:AI207" si="747">IF($B207=12,((AD207/AD195)-1)*100,"")</f>
        <v/>
      </c>
      <c r="AI207" s="13" t="str">
        <f t="shared" si="747"/>
        <v/>
      </c>
      <c r="AK207" s="12"/>
      <c r="AS207" s="7">
        <f t="shared" si="480"/>
        <v>-16.08454996926033</v>
      </c>
      <c r="AT207" s="7">
        <f t="shared" ref="AT207:AU207" si="748">((AD207/AD195)-1)*100</f>
        <v>20.648126245363517</v>
      </c>
      <c r="AU207" s="7">
        <f t="shared" si="748"/>
        <v>-6.4858023867162107</v>
      </c>
      <c r="AV207" s="7">
        <f t="shared" si="487"/>
        <v>-9.5987475825441191</v>
      </c>
      <c r="AW207" s="7"/>
      <c r="AX207" s="7">
        <f t="shared" si="695"/>
        <v>78.822286281661121</v>
      </c>
      <c r="AY207" s="7">
        <f t="shared" ref="AY207:AZ207" si="749">((AD207/AD146)-1)*100</f>
        <v>68.907122593881809</v>
      </c>
      <c r="AZ207" s="7">
        <f t="shared" si="749"/>
        <v>108.143337210928</v>
      </c>
      <c r="BA207" s="7">
        <f t="shared" si="697"/>
        <v>-29.321050929266875</v>
      </c>
      <c r="BB207" s="7"/>
      <c r="BC207" s="7">
        <f t="shared" si="637"/>
        <v>223.80752101986479</v>
      </c>
      <c r="BD207" s="7">
        <f t="shared" ref="BD207:BE207" si="750">((AD207/AD95)-1)*100</f>
        <v>129.13157384631288</v>
      </c>
      <c r="BE207" s="7">
        <f t="shared" si="750"/>
        <v>315.88157485158837</v>
      </c>
      <c r="BF207" s="7">
        <f t="shared" si="639"/>
        <v>-92.074053831723575</v>
      </c>
      <c r="BH207" s="1">
        <f t="shared" si="490"/>
        <v>155</v>
      </c>
      <c r="BI207" s="1">
        <f t="shared" si="491"/>
        <v>135</v>
      </c>
      <c r="BJ207" s="1">
        <f t="shared" si="492"/>
        <v>138</v>
      </c>
      <c r="BK207" s="1">
        <f t="shared" si="493"/>
        <v>104</v>
      </c>
      <c r="BL207" s="1">
        <f t="shared" si="494"/>
        <v>185</v>
      </c>
      <c r="BN207" s="1">
        <f t="shared" si="703"/>
        <v>136</v>
      </c>
      <c r="BO207" s="1">
        <f t="shared" si="704"/>
        <v>135</v>
      </c>
      <c r="BP207" s="1">
        <f t="shared" si="705"/>
        <v>133</v>
      </c>
      <c r="BQ207" s="1">
        <f t="shared" si="706"/>
        <v>73</v>
      </c>
      <c r="BR207" s="1">
        <f t="shared" si="707"/>
        <v>136</v>
      </c>
      <c r="BT207" s="1">
        <f t="shared" si="644"/>
        <v>85</v>
      </c>
      <c r="BU207" s="1">
        <f t="shared" si="645"/>
        <v>85</v>
      </c>
      <c r="BV207" s="1">
        <f t="shared" si="646"/>
        <v>85</v>
      </c>
      <c r="BW207" s="1">
        <f t="shared" si="647"/>
        <v>66</v>
      </c>
      <c r="BX207" s="1">
        <f t="shared" si="648"/>
        <v>85</v>
      </c>
    </row>
    <row r="208" spans="1:76">
      <c r="A208" s="1">
        <v>1988</v>
      </c>
      <c r="B208" s="1">
        <v>5</v>
      </c>
      <c r="C208" s="4">
        <v>3.5316999999999998</v>
      </c>
      <c r="D208" s="4">
        <v>0.86499999999999999</v>
      </c>
      <c r="E208" s="2">
        <f t="shared" si="722"/>
        <v>8733.8829540805546</v>
      </c>
      <c r="F208" s="2">
        <f t="shared" si="723"/>
        <v>5272.9665679027576</v>
      </c>
      <c r="G208" s="5">
        <f t="shared" si="724"/>
        <v>1.6563509063844348</v>
      </c>
      <c r="H208" s="4">
        <f t="shared" si="725"/>
        <v>1.654235803575629</v>
      </c>
      <c r="I208" s="4">
        <f t="shared" si="726"/>
        <v>1.5687552982553377</v>
      </c>
      <c r="J208" s="4">
        <f t="shared" si="727"/>
        <v>8.5480505320291389E-2</v>
      </c>
      <c r="K208" s="2" t="str">
        <f t="shared" si="737"/>
        <v>GSCI</v>
      </c>
      <c r="L208" s="11">
        <f t="shared" si="738"/>
        <v>16384.133421659702</v>
      </c>
      <c r="M208" s="2">
        <f t="shared" si="728"/>
        <v>8257.7571720813939</v>
      </c>
      <c r="N208" s="2">
        <f t="shared" si="729"/>
        <v>4241.4554453578912</v>
      </c>
      <c r="O208" s="2">
        <f t="shared" si="730"/>
        <v>4016.3017267235018</v>
      </c>
      <c r="P208" s="2">
        <f t="shared" si="739"/>
        <v>8733.8829540805546</v>
      </c>
      <c r="Q208" s="2">
        <f t="shared" si="740"/>
        <v>5272.9665679027576</v>
      </c>
      <c r="U208" s="5">
        <f t="shared" si="731"/>
        <v>3.5316999999999998</v>
      </c>
      <c r="V208" s="5">
        <f t="shared" si="732"/>
        <v>0.86499999999999999</v>
      </c>
      <c r="X208" s="6">
        <v>32264</v>
      </c>
      <c r="Y208" s="2" t="str">
        <f t="shared" si="741"/>
        <v>DBC</v>
      </c>
      <c r="Z208" s="11">
        <f t="shared" si="746"/>
        <v>16384.133421659702</v>
      </c>
      <c r="AA208" s="16">
        <f t="shared" si="591"/>
        <v>8257.7571720813939</v>
      </c>
      <c r="AB208" s="16">
        <f t="shared" si="592"/>
        <v>4241.4554453578912</v>
      </c>
      <c r="AC208" s="16">
        <f t="shared" si="593"/>
        <v>4016.3017267235018</v>
      </c>
      <c r="AD208" s="2">
        <f t="shared" si="716"/>
        <v>8733.8829540805546</v>
      </c>
      <c r="AE208" s="2">
        <f t="shared" si="717"/>
        <v>5272.9665679027576</v>
      </c>
      <c r="AF208" s="12" t="str">
        <f t="shared" si="484"/>
        <v/>
      </c>
      <c r="AG208" s="13" t="str">
        <f t="shared" si="478"/>
        <v/>
      </c>
      <c r="AH208" s="13" t="str">
        <f t="shared" ref="AH208:AI208" si="751">IF($B208=12,((AD208/AD196)-1)*100,"")</f>
        <v/>
      </c>
      <c r="AI208" s="13" t="str">
        <f t="shared" si="751"/>
        <v/>
      </c>
      <c r="AK208" s="12"/>
      <c r="AS208" s="7">
        <f t="shared" si="480"/>
        <v>-16.955170828215159</v>
      </c>
      <c r="AT208" s="7">
        <f t="shared" ref="AT208:AU208" si="752">((AD208/AD196)-1)*100</f>
        <v>19.396404717747885</v>
      </c>
      <c r="AU208" s="7">
        <f t="shared" si="752"/>
        <v>-6.4876565946853759</v>
      </c>
      <c r="AV208" s="7">
        <f t="shared" si="487"/>
        <v>-10.467514233529783</v>
      </c>
      <c r="AW208" s="7"/>
      <c r="AX208" s="7">
        <f t="shared" si="695"/>
        <v>71.617709789086348</v>
      </c>
      <c r="AY208" s="7">
        <f t="shared" ref="AY208:AZ208" si="753">((AD208/AD147)-1)*100</f>
        <v>73.175469021587404</v>
      </c>
      <c r="AZ208" s="7">
        <f t="shared" si="753"/>
        <v>94.612225919837684</v>
      </c>
      <c r="BA208" s="7">
        <f t="shared" si="697"/>
        <v>-22.994516130751336</v>
      </c>
      <c r="BB208" s="7"/>
      <c r="BC208" s="7">
        <f t="shared" si="637"/>
        <v>212.68828703129503</v>
      </c>
      <c r="BD208" s="7">
        <f t="shared" ref="BD208:BE208" si="754">((AD208/AD96)-1)*100</f>
        <v>121.26341940770699</v>
      </c>
      <c r="BE208" s="7">
        <f t="shared" si="754"/>
        <v>301.67664171332029</v>
      </c>
      <c r="BF208" s="7">
        <f t="shared" si="639"/>
        <v>-88.98835468202526</v>
      </c>
      <c r="BH208" s="1">
        <f t="shared" si="490"/>
        <v>155</v>
      </c>
      <c r="BI208" s="1">
        <f t="shared" si="491"/>
        <v>136</v>
      </c>
      <c r="BJ208" s="1">
        <f t="shared" si="492"/>
        <v>138</v>
      </c>
      <c r="BK208" s="1">
        <f t="shared" si="493"/>
        <v>104</v>
      </c>
      <c r="BL208" s="1">
        <f t="shared" si="494"/>
        <v>186</v>
      </c>
      <c r="BN208" s="1">
        <f t="shared" si="703"/>
        <v>137</v>
      </c>
      <c r="BO208" s="1">
        <f t="shared" si="704"/>
        <v>136</v>
      </c>
      <c r="BP208" s="1">
        <f t="shared" si="705"/>
        <v>134</v>
      </c>
      <c r="BQ208" s="1">
        <f t="shared" si="706"/>
        <v>73</v>
      </c>
      <c r="BR208" s="1">
        <f t="shared" si="707"/>
        <v>137</v>
      </c>
      <c r="BT208" s="1">
        <f t="shared" si="644"/>
        <v>86</v>
      </c>
      <c r="BU208" s="1">
        <f t="shared" si="645"/>
        <v>86</v>
      </c>
      <c r="BV208" s="1">
        <f t="shared" si="646"/>
        <v>86</v>
      </c>
      <c r="BW208" s="1">
        <f t="shared" si="647"/>
        <v>66</v>
      </c>
      <c r="BX208" s="1">
        <f t="shared" si="648"/>
        <v>86</v>
      </c>
    </row>
    <row r="209" spans="1:76">
      <c r="A209" s="1">
        <v>1988</v>
      </c>
      <c r="B209" s="1">
        <v>6</v>
      </c>
      <c r="C209" s="4">
        <v>-2.7934000000000001</v>
      </c>
      <c r="D209" s="4">
        <v>4.5890000000000004</v>
      </c>
      <c r="E209" s="2">
        <f t="shared" si="722"/>
        <v>8489.9106676412684</v>
      </c>
      <c r="F209" s="2">
        <f t="shared" si="723"/>
        <v>5514.9430037038146</v>
      </c>
      <c r="G209" s="5">
        <f t="shared" si="724"/>
        <v>1.539437608319701</v>
      </c>
      <c r="H209" s="4">
        <f t="shared" si="725"/>
        <v>1.5449041890461739</v>
      </c>
      <c r="I209" s="4">
        <f t="shared" si="726"/>
        <v>1.5610401166933281</v>
      </c>
      <c r="J209" s="4">
        <f t="shared" si="727"/>
        <v>-1.6135927647154213E-2</v>
      </c>
      <c r="K209" s="2" t="str">
        <f t="shared" si="737"/>
        <v>GSCI</v>
      </c>
      <c r="L209" s="11">
        <f t="shared" si="738"/>
        <v>15926.459038659061</v>
      </c>
      <c r="M209" s="2">
        <f t="shared" si="728"/>
        <v>8323.5844419101086</v>
      </c>
      <c r="N209" s="2">
        <f t="shared" si="729"/>
        <v>4122.9746289472641</v>
      </c>
      <c r="O209" s="2">
        <f t="shared" si="730"/>
        <v>4200.6098129628435</v>
      </c>
      <c r="P209" s="2">
        <f t="shared" si="739"/>
        <v>8489.9106676412684</v>
      </c>
      <c r="Q209" s="2">
        <f t="shared" si="740"/>
        <v>5514.9430037038146</v>
      </c>
      <c r="U209" s="5">
        <f t="shared" si="731"/>
        <v>-2.7934000000000001</v>
      </c>
      <c r="V209" s="5">
        <f t="shared" si="732"/>
        <v>4.5890000000000004</v>
      </c>
      <c r="X209" s="6">
        <v>32295</v>
      </c>
      <c r="Y209" s="2" t="str">
        <f t="shared" si="741"/>
        <v>DBC</v>
      </c>
      <c r="Z209" s="11">
        <f t="shared" si="746"/>
        <v>15926.459038659061</v>
      </c>
      <c r="AA209" s="16">
        <f t="shared" si="591"/>
        <v>8323.5844419101086</v>
      </c>
      <c r="AB209" s="16">
        <f t="shared" si="592"/>
        <v>4122.9746289472641</v>
      </c>
      <c r="AC209" s="16">
        <f t="shared" si="593"/>
        <v>4200.6098129628435</v>
      </c>
      <c r="AD209" s="2">
        <f t="shared" si="716"/>
        <v>8489.9106676412684</v>
      </c>
      <c r="AE209" s="2">
        <f t="shared" si="717"/>
        <v>5514.9430037038146</v>
      </c>
      <c r="AF209" s="12" t="str">
        <f t="shared" si="484"/>
        <v/>
      </c>
      <c r="AG209" s="13" t="str">
        <f t="shared" si="478"/>
        <v/>
      </c>
      <c r="AH209" s="13" t="str">
        <f t="shared" ref="AH209:AI209" si="755">IF($B209=12,((AD209/AD197)-1)*100,"")</f>
        <v/>
      </c>
      <c r="AI209" s="13" t="str">
        <f t="shared" si="755"/>
        <v/>
      </c>
      <c r="AK209" s="12"/>
      <c r="AS209" s="7">
        <f t="shared" si="480"/>
        <v>-22.060201717715511</v>
      </c>
      <c r="AT209" s="7">
        <f t="shared" ref="AT209:AU209" si="756">((AD209/AD197)-1)*100</f>
        <v>12.056726374638238</v>
      </c>
      <c r="AU209" s="7">
        <f t="shared" si="756"/>
        <v>-6.8980248984440777</v>
      </c>
      <c r="AV209" s="7">
        <f t="shared" si="487"/>
        <v>-15.162176819271433</v>
      </c>
      <c r="AW209" s="7"/>
      <c r="AX209" s="7">
        <f t="shared" si="695"/>
        <v>68.287844934770533</v>
      </c>
      <c r="AY209" s="7">
        <f t="shared" ref="AY209:AZ209" si="757">((AD209/AD148)-1)*100</f>
        <v>67.456494482979991</v>
      </c>
      <c r="AZ209" s="7">
        <f t="shared" si="757"/>
        <v>105.32934627993447</v>
      </c>
      <c r="BA209" s="7">
        <f t="shared" si="697"/>
        <v>-37.041501345163937</v>
      </c>
      <c r="BB209" s="7"/>
      <c r="BC209" s="7">
        <f t="shared" si="637"/>
        <v>187.14531430330462</v>
      </c>
      <c r="BD209" s="7">
        <f t="shared" ref="BD209:BE209" si="758">((AD209/AD97)-1)*100</f>
        <v>103.18878814699931</v>
      </c>
      <c r="BE209" s="7">
        <f t="shared" si="758"/>
        <v>334.05131090790644</v>
      </c>
      <c r="BF209" s="7">
        <f t="shared" si="639"/>
        <v>-146.90599660460182</v>
      </c>
      <c r="BH209" s="1">
        <f t="shared" si="490"/>
        <v>155</v>
      </c>
      <c r="BI209" s="1">
        <f t="shared" si="491"/>
        <v>137</v>
      </c>
      <c r="BJ209" s="1">
        <f t="shared" si="492"/>
        <v>138</v>
      </c>
      <c r="BK209" s="1">
        <f t="shared" si="493"/>
        <v>104</v>
      </c>
      <c r="BL209" s="1">
        <f t="shared" si="494"/>
        <v>187</v>
      </c>
      <c r="BN209" s="1">
        <f t="shared" si="703"/>
        <v>138</v>
      </c>
      <c r="BO209" s="1">
        <f t="shared" si="704"/>
        <v>137</v>
      </c>
      <c r="BP209" s="1">
        <f t="shared" si="705"/>
        <v>135</v>
      </c>
      <c r="BQ209" s="1">
        <f t="shared" si="706"/>
        <v>73</v>
      </c>
      <c r="BR209" s="1">
        <f t="shared" si="707"/>
        <v>138</v>
      </c>
      <c r="BT209" s="1">
        <f t="shared" si="644"/>
        <v>87</v>
      </c>
      <c r="BU209" s="1">
        <f t="shared" si="645"/>
        <v>87</v>
      </c>
      <c r="BV209" s="1">
        <f t="shared" si="646"/>
        <v>87</v>
      </c>
      <c r="BW209" s="1">
        <f t="shared" si="647"/>
        <v>66</v>
      </c>
      <c r="BX209" s="1">
        <f t="shared" si="648"/>
        <v>87</v>
      </c>
    </row>
    <row r="210" spans="1:76">
      <c r="A210" s="1">
        <v>1988</v>
      </c>
      <c r="B210" s="1">
        <v>7</v>
      </c>
      <c r="C210" s="4">
        <v>0.59160000000000001</v>
      </c>
      <c r="D210" s="4">
        <v>-0.379</v>
      </c>
      <c r="E210" s="2">
        <f t="shared" si="722"/>
        <v>8540.1369791510351</v>
      </c>
      <c r="F210" s="2">
        <f t="shared" si="723"/>
        <v>5494.0413697197773</v>
      </c>
      <c r="G210" s="5">
        <f t="shared" si="724"/>
        <v>1.5544362345394249</v>
      </c>
      <c r="H210" s="4">
        <f t="shared" si="725"/>
        <v>1.5539823276111748</v>
      </c>
      <c r="I210" s="4">
        <f t="shared" si="726"/>
        <v>1.5593022529686169</v>
      </c>
      <c r="J210" s="4">
        <f t="shared" si="727"/>
        <v>-5.3199253574420791E-3</v>
      </c>
      <c r="K210" s="2" t="str">
        <f t="shared" si="737"/>
        <v xml:space="preserve">      SPX</v>
      </c>
      <c r="L210" s="11">
        <f t="shared" si="738"/>
        <v>15866.097758902544</v>
      </c>
      <c r="M210" s="2">
        <f t="shared" si="728"/>
        <v>8332.0556486238311</v>
      </c>
      <c r="N210" s="2">
        <f t="shared" si="729"/>
        <v>4147.3661468521159</v>
      </c>
      <c r="O210" s="2">
        <f t="shared" si="730"/>
        <v>4184.6895017717143</v>
      </c>
      <c r="P210" s="2">
        <f t="shared" si="739"/>
        <v>8540.1369791510351</v>
      </c>
      <c r="Q210" s="2">
        <f t="shared" si="740"/>
        <v>5494.0413697197773</v>
      </c>
      <c r="U210" s="5">
        <f t="shared" si="731"/>
        <v>0.59160000000000001</v>
      </c>
      <c r="V210" s="5">
        <f t="shared" si="732"/>
        <v>-0.379</v>
      </c>
      <c r="X210" s="6">
        <v>32325</v>
      </c>
      <c r="Y210" s="2" t="str">
        <f t="shared" si="741"/>
        <v xml:space="preserve">      SPY</v>
      </c>
      <c r="Z210" s="11">
        <f t="shared" si="746"/>
        <v>15866.097758902544</v>
      </c>
      <c r="AA210" s="16">
        <f t="shared" si="591"/>
        <v>8332.0556486238311</v>
      </c>
      <c r="AB210" s="16">
        <f t="shared" si="592"/>
        <v>4147.3661468521159</v>
      </c>
      <c r="AC210" s="16">
        <f t="shared" si="593"/>
        <v>4184.6895017717143</v>
      </c>
      <c r="AD210" s="2">
        <f t="shared" si="716"/>
        <v>8540.1369791510351</v>
      </c>
      <c r="AE210" s="2">
        <f t="shared" si="717"/>
        <v>5494.0413697197773</v>
      </c>
      <c r="AF210" s="12" t="str">
        <f t="shared" si="484"/>
        <v/>
      </c>
      <c r="AG210" s="13" t="str">
        <f t="shared" si="478"/>
        <v/>
      </c>
      <c r="AH210" s="13" t="str">
        <f t="shared" ref="AH210:AI210" si="759">IF($B210=12,((AD210/AD198)-1)*100,"")</f>
        <v/>
      </c>
      <c r="AI210" s="13" t="str">
        <f t="shared" si="759"/>
        <v/>
      </c>
      <c r="AK210" s="12"/>
      <c r="AS210" s="7">
        <f t="shared" si="480"/>
        <v>-25.672673481091213</v>
      </c>
      <c r="AT210" s="7">
        <f t="shared" ref="AT210:AU210" si="760">((AD210/AD198)-1)*100</f>
        <v>7.9041093746966773</v>
      </c>
      <c r="AU210" s="7">
        <f t="shared" si="760"/>
        <v>-11.722994483542681</v>
      </c>
      <c r="AV210" s="7">
        <f t="shared" si="487"/>
        <v>-13.949678997548531</v>
      </c>
      <c r="AW210" s="7"/>
      <c r="AX210" s="7">
        <f t="shared" si="695"/>
        <v>61.369531823882248</v>
      </c>
      <c r="AY210" s="7">
        <f t="shared" ref="AY210:AZ210" si="761">((AD210/AD149)-1)*100</f>
        <v>66.316815020740648</v>
      </c>
      <c r="AZ210" s="7">
        <f t="shared" si="761"/>
        <v>96.888257091531088</v>
      </c>
      <c r="BA210" s="7">
        <f t="shared" si="697"/>
        <v>-35.51872526764884</v>
      </c>
      <c r="BB210" s="7"/>
      <c r="BC210" s="7">
        <f t="shared" si="637"/>
        <v>191.22837583173927</v>
      </c>
      <c r="BD210" s="7">
        <f t="shared" ref="BD210:BE210" si="762">((AD210/AD98)-1)*100</f>
        <v>108.08583315704668</v>
      </c>
      <c r="BE210" s="7">
        <f t="shared" si="762"/>
        <v>308.07672225851297</v>
      </c>
      <c r="BF210" s="7">
        <f t="shared" si="639"/>
        <v>-116.8483464267737</v>
      </c>
      <c r="BH210" s="1">
        <f t="shared" si="490"/>
        <v>155</v>
      </c>
      <c r="BI210" s="1">
        <f t="shared" si="491"/>
        <v>138</v>
      </c>
      <c r="BJ210" s="1">
        <f t="shared" si="492"/>
        <v>138</v>
      </c>
      <c r="BK210" s="1">
        <f t="shared" si="493"/>
        <v>104</v>
      </c>
      <c r="BL210" s="1">
        <f t="shared" si="494"/>
        <v>188</v>
      </c>
      <c r="BN210" s="1">
        <f t="shared" si="703"/>
        <v>139</v>
      </c>
      <c r="BO210" s="1">
        <f t="shared" si="704"/>
        <v>138</v>
      </c>
      <c r="BP210" s="1">
        <f t="shared" si="705"/>
        <v>136</v>
      </c>
      <c r="BQ210" s="1">
        <f t="shared" si="706"/>
        <v>73</v>
      </c>
      <c r="BR210" s="1">
        <f t="shared" si="707"/>
        <v>139</v>
      </c>
      <c r="BT210" s="1">
        <f t="shared" si="644"/>
        <v>88</v>
      </c>
      <c r="BU210" s="1">
        <f t="shared" si="645"/>
        <v>88</v>
      </c>
      <c r="BV210" s="1">
        <f t="shared" si="646"/>
        <v>88</v>
      </c>
      <c r="BW210" s="1">
        <f t="shared" si="647"/>
        <v>66</v>
      </c>
      <c r="BX210" s="1">
        <f t="shared" si="648"/>
        <v>88</v>
      </c>
    </row>
    <row r="211" spans="1:76">
      <c r="A211" s="1">
        <v>1988</v>
      </c>
      <c r="B211" s="1">
        <v>8</v>
      </c>
      <c r="C211" s="4">
        <v>-0.67549999999999999</v>
      </c>
      <c r="D211" s="4">
        <v>-3.395</v>
      </c>
      <c r="E211" s="2">
        <f t="shared" si="722"/>
        <v>8482.4483538568711</v>
      </c>
      <c r="F211" s="2">
        <f t="shared" si="723"/>
        <v>5307.5186652177908</v>
      </c>
      <c r="G211" s="5">
        <f t="shared" si="724"/>
        <v>1.5981947288184994</v>
      </c>
      <c r="H211" s="4">
        <f t="shared" si="725"/>
        <v>1.5960893763800554</v>
      </c>
      <c r="I211" s="4">
        <f t="shared" si="726"/>
        <v>1.5695371150343755</v>
      </c>
      <c r="J211" s="4">
        <f t="shared" si="727"/>
        <v>2.6552261345679895E-2</v>
      </c>
      <c r="K211" s="2" t="str">
        <f t="shared" si="737"/>
        <v xml:space="preserve">      SPX</v>
      </c>
      <c r="L211" s="11">
        <f t="shared" si="738"/>
        <v>15327.443739987802</v>
      </c>
      <c r="M211" s="2">
        <f t="shared" si="728"/>
        <v>8161.9699817166947</v>
      </c>
      <c r="N211" s="2">
        <f t="shared" si="729"/>
        <v>4119.3506885301304</v>
      </c>
      <c r="O211" s="2">
        <f t="shared" si="730"/>
        <v>4042.6192931865644</v>
      </c>
      <c r="P211" s="2">
        <f t="shared" si="739"/>
        <v>8482.4483538568711</v>
      </c>
      <c r="Q211" s="2">
        <f t="shared" si="740"/>
        <v>5307.5186652177908</v>
      </c>
      <c r="U211" s="5">
        <f t="shared" si="731"/>
        <v>-0.67549999999999999</v>
      </c>
      <c r="V211" s="5">
        <f t="shared" si="732"/>
        <v>-3.395</v>
      </c>
      <c r="X211" s="6">
        <v>32356</v>
      </c>
      <c r="Y211" s="2" t="str">
        <f t="shared" si="741"/>
        <v xml:space="preserve">      SPY</v>
      </c>
      <c r="Z211" s="11">
        <f t="shared" si="746"/>
        <v>15327.443739987802</v>
      </c>
      <c r="AA211" s="16">
        <f t="shared" si="591"/>
        <v>8161.9699817166947</v>
      </c>
      <c r="AB211" s="16">
        <f t="shared" si="592"/>
        <v>4119.3506885301304</v>
      </c>
      <c r="AC211" s="16">
        <f t="shared" si="593"/>
        <v>4042.6192931865644</v>
      </c>
      <c r="AD211" s="2">
        <f t="shared" si="716"/>
        <v>8482.4483538568711</v>
      </c>
      <c r="AE211" s="2">
        <f t="shared" si="717"/>
        <v>5307.5186652177908</v>
      </c>
      <c r="AF211" s="12" t="str">
        <f t="shared" si="484"/>
        <v/>
      </c>
      <c r="AG211" s="13" t="str">
        <f t="shared" si="478"/>
        <v/>
      </c>
      <c r="AH211" s="13" t="str">
        <f t="shared" ref="AH211:AI211" si="763">IF($B211=12,((AD211/AD199)-1)*100,"")</f>
        <v/>
      </c>
      <c r="AI211" s="13" t="str">
        <f t="shared" si="763"/>
        <v/>
      </c>
      <c r="AK211" s="12"/>
      <c r="AS211" s="7">
        <f t="shared" si="480"/>
        <v>-26.711705091327921</v>
      </c>
      <c r="AT211" s="7">
        <f t="shared" ref="AT211:AU211" si="764">((AD211/AD199)-1)*100</f>
        <v>9.3908187590157297</v>
      </c>
      <c r="AU211" s="7">
        <f t="shared" si="764"/>
        <v>-17.787352691891911</v>
      </c>
      <c r="AV211" s="7">
        <f t="shared" si="487"/>
        <v>-8.9243523994360103</v>
      </c>
      <c r="AW211" s="7"/>
      <c r="AX211" s="7">
        <f t="shared" si="695"/>
        <v>60.629609704751616</v>
      </c>
      <c r="AY211" s="7">
        <f t="shared" ref="AY211:AZ211" si="765">((AD211/AD150)-1)*100</f>
        <v>59.573794198771623</v>
      </c>
      <c r="AZ211" s="7">
        <f t="shared" si="765"/>
        <v>95.985472192966085</v>
      </c>
      <c r="BA211" s="7">
        <f t="shared" si="697"/>
        <v>-35.35586248821447</v>
      </c>
      <c r="BB211" s="7"/>
      <c r="BC211" s="7">
        <f t="shared" si="637"/>
        <v>165.45877402248635</v>
      </c>
      <c r="BD211" s="7">
        <f t="shared" ref="BD211:BE211" si="766">((AD211/AD99)-1)*100</f>
        <v>95.012608959994367</v>
      </c>
      <c r="BE211" s="7">
        <f t="shared" si="766"/>
        <v>291.75446441204053</v>
      </c>
      <c r="BF211" s="7">
        <f t="shared" si="639"/>
        <v>-126.29569038955418</v>
      </c>
      <c r="BH211" s="1">
        <f t="shared" si="490"/>
        <v>155</v>
      </c>
      <c r="BI211" s="1">
        <f t="shared" si="491"/>
        <v>139</v>
      </c>
      <c r="BJ211" s="1">
        <f t="shared" si="492"/>
        <v>138</v>
      </c>
      <c r="BK211" s="1">
        <f t="shared" si="493"/>
        <v>104</v>
      </c>
      <c r="BL211" s="1">
        <f t="shared" si="494"/>
        <v>189</v>
      </c>
      <c r="BN211" s="1">
        <f t="shared" si="703"/>
        <v>140</v>
      </c>
      <c r="BO211" s="1">
        <f t="shared" si="704"/>
        <v>139</v>
      </c>
      <c r="BP211" s="1">
        <f t="shared" si="705"/>
        <v>137</v>
      </c>
      <c r="BQ211" s="1">
        <f t="shared" si="706"/>
        <v>73</v>
      </c>
      <c r="BR211" s="1">
        <f t="shared" si="707"/>
        <v>140</v>
      </c>
      <c r="BT211" s="1">
        <f t="shared" si="644"/>
        <v>89</v>
      </c>
      <c r="BU211" s="1">
        <f t="shared" si="645"/>
        <v>89</v>
      </c>
      <c r="BV211" s="1">
        <f t="shared" si="646"/>
        <v>89</v>
      </c>
      <c r="BW211" s="1">
        <f t="shared" si="647"/>
        <v>66</v>
      </c>
      <c r="BX211" s="1">
        <f t="shared" si="648"/>
        <v>89</v>
      </c>
    </row>
    <row r="212" spans="1:76">
      <c r="A212" s="1">
        <v>1988</v>
      </c>
      <c r="B212" s="1">
        <v>9</v>
      </c>
      <c r="C212" s="4">
        <v>-2.7307000000000001</v>
      </c>
      <c r="D212" s="4">
        <v>4.2610000000000001</v>
      </c>
      <c r="E212" s="2">
        <f t="shared" si="722"/>
        <v>8250.8181366581011</v>
      </c>
      <c r="F212" s="2">
        <f t="shared" si="723"/>
        <v>5533.6720355427215</v>
      </c>
      <c r="G212" s="5">
        <f t="shared" si="724"/>
        <v>1.4910204442300117</v>
      </c>
      <c r="H212" s="4">
        <f t="shared" si="725"/>
        <v>1.4960237267133472</v>
      </c>
      <c r="I212" s="4">
        <f t="shared" si="726"/>
        <v>1.5488748332437536</v>
      </c>
      <c r="J212" s="4">
        <f t="shared" si="727"/>
        <v>-5.2851106530406478E-2</v>
      </c>
      <c r="K212" s="2" t="str">
        <f t="shared" si="737"/>
        <v>GSCI</v>
      </c>
      <c r="L212" s="11">
        <f t="shared" si="738"/>
        <v>14908.897233779957</v>
      </c>
      <c r="M212" s="2">
        <f t="shared" si="728"/>
        <v>8221.7388805476821</v>
      </c>
      <c r="N212" s="2">
        <f t="shared" si="729"/>
        <v>4006.863579278438</v>
      </c>
      <c r="O212" s="2">
        <f t="shared" si="730"/>
        <v>4214.8753012692441</v>
      </c>
      <c r="P212" s="2">
        <f t="shared" si="739"/>
        <v>8250.8181366581011</v>
      </c>
      <c r="Q212" s="2">
        <f t="shared" si="740"/>
        <v>5533.6720355427215</v>
      </c>
      <c r="U212" s="5">
        <f t="shared" si="731"/>
        <v>-2.7307000000000001</v>
      </c>
      <c r="V212" s="5">
        <f t="shared" si="732"/>
        <v>4.2610000000000001</v>
      </c>
      <c r="X212" s="6">
        <v>32387</v>
      </c>
      <c r="Y212" s="2" t="str">
        <f t="shared" si="741"/>
        <v>DBC</v>
      </c>
      <c r="Z212" s="11">
        <f t="shared" si="746"/>
        <v>14908.897233779957</v>
      </c>
      <c r="AA212" s="16">
        <f t="shared" si="591"/>
        <v>8221.7388805476821</v>
      </c>
      <c r="AB212" s="16">
        <f t="shared" si="592"/>
        <v>4006.863579278438</v>
      </c>
      <c r="AC212" s="16">
        <f t="shared" si="593"/>
        <v>4214.8753012692441</v>
      </c>
      <c r="AD212" s="2">
        <f t="shared" si="716"/>
        <v>8250.8181366581011</v>
      </c>
      <c r="AE212" s="2">
        <f t="shared" si="717"/>
        <v>5533.6720355427215</v>
      </c>
      <c r="AF212" s="12" t="str">
        <f t="shared" si="484"/>
        <v/>
      </c>
      <c r="AG212" s="13" t="str">
        <f t="shared" si="478"/>
        <v/>
      </c>
      <c r="AH212" s="13" t="str">
        <f t="shared" ref="AH212:AI212" si="767">IF($B212=12,((AD212/AD200)-1)*100,"")</f>
        <v/>
      </c>
      <c r="AI212" s="13" t="str">
        <f t="shared" si="767"/>
        <v/>
      </c>
      <c r="AK212" s="12"/>
      <c r="AS212" s="7">
        <f t="shared" si="480"/>
        <v>-27.115357190003909</v>
      </c>
      <c r="AT212" s="7">
        <f t="shared" ref="AT212:AU212" si="768">((AD212/AD200)-1)*100</f>
        <v>5.6247014976183562</v>
      </c>
      <c r="AU212" s="7">
        <f t="shared" si="768"/>
        <v>-12.363274773120214</v>
      </c>
      <c r="AV212" s="7">
        <f t="shared" si="487"/>
        <v>-14.752082416883695</v>
      </c>
      <c r="AW212" s="7"/>
      <c r="AX212" s="7">
        <f t="shared" si="695"/>
        <v>53.55078395587762</v>
      </c>
      <c r="AY212" s="7">
        <f t="shared" ref="AY212:AZ212" si="769">((AD212/AD151)-1)*100</f>
        <v>52.54149744292409</v>
      </c>
      <c r="AZ212" s="7">
        <f t="shared" si="769"/>
        <v>101.31467981902485</v>
      </c>
      <c r="BA212" s="7">
        <f t="shared" si="697"/>
        <v>-47.763895863147226</v>
      </c>
      <c r="BB212" s="7"/>
      <c r="BC212" s="7">
        <f t="shared" si="637"/>
        <v>170.97697128221597</v>
      </c>
      <c r="BD212" s="7">
        <f t="shared" ref="BD212:BE212" si="770">((AD212/AD100)-1)*100</f>
        <v>99.066413730013394</v>
      </c>
      <c r="BE212" s="7">
        <f t="shared" si="770"/>
        <v>317.51556010614308</v>
      </c>
      <c r="BF212" s="7">
        <f t="shared" si="639"/>
        <v>-146.53858882392711</v>
      </c>
      <c r="BH212" s="1">
        <f t="shared" si="490"/>
        <v>155</v>
      </c>
      <c r="BI212" s="1">
        <f t="shared" si="491"/>
        <v>140</v>
      </c>
      <c r="BJ212" s="1">
        <f t="shared" si="492"/>
        <v>138</v>
      </c>
      <c r="BK212" s="1">
        <f t="shared" si="493"/>
        <v>104</v>
      </c>
      <c r="BL212" s="1">
        <f t="shared" si="494"/>
        <v>190</v>
      </c>
      <c r="BN212" s="1">
        <f t="shared" si="703"/>
        <v>141</v>
      </c>
      <c r="BO212" s="1">
        <f t="shared" si="704"/>
        <v>140</v>
      </c>
      <c r="BP212" s="1">
        <f t="shared" si="705"/>
        <v>138</v>
      </c>
      <c r="BQ212" s="1">
        <f t="shared" si="706"/>
        <v>73</v>
      </c>
      <c r="BR212" s="1">
        <f t="shared" si="707"/>
        <v>141</v>
      </c>
      <c r="BT212" s="1">
        <f t="shared" si="644"/>
        <v>90</v>
      </c>
      <c r="BU212" s="1">
        <f t="shared" si="645"/>
        <v>90</v>
      </c>
      <c r="BV212" s="1">
        <f t="shared" si="646"/>
        <v>90</v>
      </c>
      <c r="BW212" s="1">
        <f t="shared" si="647"/>
        <v>66</v>
      </c>
      <c r="BX212" s="1">
        <f t="shared" si="648"/>
        <v>90</v>
      </c>
    </row>
    <row r="213" spans="1:76">
      <c r="A213" s="1">
        <v>1988</v>
      </c>
      <c r="B213" s="1">
        <v>10</v>
      </c>
      <c r="C213" s="4">
        <v>4.8407</v>
      </c>
      <c r="D213" s="4">
        <v>2.7839999999999998</v>
      </c>
      <c r="E213" s="2">
        <f t="shared" si="722"/>
        <v>8650.2154901993108</v>
      </c>
      <c r="F213" s="2">
        <f t="shared" si="723"/>
        <v>5687.7294650122312</v>
      </c>
      <c r="G213" s="5">
        <f t="shared" si="724"/>
        <v>1.520855649589288</v>
      </c>
      <c r="H213" s="4">
        <f t="shared" si="725"/>
        <v>1.519673177071386</v>
      </c>
      <c r="I213" s="4">
        <f t="shared" si="726"/>
        <v>1.5415013638609996</v>
      </c>
      <c r="J213" s="4">
        <f t="shared" si="727"/>
        <v>-2.1828186789613513E-2</v>
      </c>
      <c r="K213" s="2" t="str">
        <f t="shared" si="737"/>
        <v xml:space="preserve">      SPX</v>
      </c>
      <c r="L213" s="11">
        <f t="shared" si="738"/>
        <v>15323.960932768392</v>
      </c>
      <c r="M213" s="2">
        <f t="shared" si="728"/>
        <v>8533.0412542171507</v>
      </c>
      <c r="N213" s="2">
        <f t="shared" si="729"/>
        <v>4200.8238245605698</v>
      </c>
      <c r="O213" s="2">
        <f t="shared" si="730"/>
        <v>4332.21742965658</v>
      </c>
      <c r="P213" s="2">
        <f t="shared" si="739"/>
        <v>8650.2154901993108</v>
      </c>
      <c r="Q213" s="2">
        <f t="shared" si="740"/>
        <v>5687.7294650122312</v>
      </c>
      <c r="U213" s="5">
        <f t="shared" si="731"/>
        <v>4.8407</v>
      </c>
      <c r="V213" s="5">
        <f t="shared" si="732"/>
        <v>2.7839999999999998</v>
      </c>
      <c r="X213" s="6">
        <v>32417</v>
      </c>
      <c r="Y213" s="2" t="str">
        <f t="shared" si="741"/>
        <v xml:space="preserve">      SPY</v>
      </c>
      <c r="Z213" s="11">
        <f t="shared" si="746"/>
        <v>15323.960932768392</v>
      </c>
      <c r="AA213" s="16">
        <f t="shared" si="591"/>
        <v>8533.0412542171507</v>
      </c>
      <c r="AB213" s="16">
        <f t="shared" si="592"/>
        <v>4200.8238245605698</v>
      </c>
      <c r="AC213" s="16">
        <f t="shared" si="593"/>
        <v>4332.21742965658</v>
      </c>
      <c r="AD213" s="2">
        <f t="shared" si="716"/>
        <v>8650.2154901993108</v>
      </c>
      <c r="AE213" s="2">
        <f t="shared" si="717"/>
        <v>5687.7294650122312</v>
      </c>
      <c r="AF213" s="12" t="str">
        <f t="shared" si="484"/>
        <v/>
      </c>
      <c r="AG213" s="13" t="str">
        <f t="shared" si="478"/>
        <v/>
      </c>
      <c r="AH213" s="13" t="str">
        <f t="shared" ref="AH213:AI213" si="771">IF($B213=12,((AD213/AD201)-1)*100,"")</f>
        <v/>
      </c>
      <c r="AI213" s="13" t="str">
        <f t="shared" si="771"/>
        <v/>
      </c>
      <c r="AK213" s="12"/>
      <c r="AS213" s="7">
        <f t="shared" si="480"/>
        <v>-4.5246848671666173</v>
      </c>
      <c r="AT213" s="7">
        <f t="shared" ref="AT213:AU213" si="772">((AD213/AD201)-1)*100</f>
        <v>9.58506075400296</v>
      </c>
      <c r="AU213" s="7">
        <f t="shared" si="772"/>
        <v>14.799821137331936</v>
      </c>
      <c r="AV213" s="7">
        <f t="shared" si="487"/>
        <v>-19.324506004498552</v>
      </c>
      <c r="AW213" s="7"/>
      <c r="AX213" s="7">
        <f t="shared" si="695"/>
        <v>62.233522589979032</v>
      </c>
      <c r="AY213" s="7">
        <f t="shared" ref="AY213:AZ213" si="773">((AD213/AD152)-1)*100</f>
        <v>64.39210726400681</v>
      </c>
      <c r="AZ213" s="7">
        <f t="shared" si="773"/>
        <v>104.10065052148477</v>
      </c>
      <c r="BA213" s="7">
        <f t="shared" si="697"/>
        <v>-41.867127931505735</v>
      </c>
      <c r="BB213" s="7"/>
      <c r="BC213" s="7">
        <f t="shared" si="637"/>
        <v>174.84274964422428</v>
      </c>
      <c r="BD213" s="7">
        <f t="shared" ref="BD213:BE213" si="774">((AD213/AD101)-1)*100</f>
        <v>105.94644040746903</v>
      </c>
      <c r="BE213" s="7">
        <f t="shared" si="774"/>
        <v>311.24982587398</v>
      </c>
      <c r="BF213" s="7">
        <f t="shared" si="639"/>
        <v>-136.40707622975572</v>
      </c>
      <c r="BH213" s="1">
        <f t="shared" si="490"/>
        <v>155</v>
      </c>
      <c r="BI213" s="1">
        <f t="shared" si="491"/>
        <v>141</v>
      </c>
      <c r="BJ213" s="1">
        <f t="shared" si="492"/>
        <v>139</v>
      </c>
      <c r="BK213" s="1">
        <f t="shared" si="493"/>
        <v>104</v>
      </c>
      <c r="BL213" s="1">
        <f t="shared" si="494"/>
        <v>191</v>
      </c>
      <c r="BN213" s="1">
        <f t="shared" si="703"/>
        <v>142</v>
      </c>
      <c r="BO213" s="1">
        <f t="shared" si="704"/>
        <v>141</v>
      </c>
      <c r="BP213" s="1">
        <f t="shared" si="705"/>
        <v>139</v>
      </c>
      <c r="BQ213" s="1">
        <f t="shared" si="706"/>
        <v>73</v>
      </c>
      <c r="BR213" s="1">
        <f t="shared" si="707"/>
        <v>142</v>
      </c>
      <c r="BT213" s="1">
        <f t="shared" si="644"/>
        <v>91</v>
      </c>
      <c r="BU213" s="1">
        <f t="shared" si="645"/>
        <v>91</v>
      </c>
      <c r="BV213" s="1">
        <f t="shared" si="646"/>
        <v>91</v>
      </c>
      <c r="BW213" s="1">
        <f t="shared" si="647"/>
        <v>66</v>
      </c>
      <c r="BX213" s="1">
        <f t="shared" si="648"/>
        <v>91</v>
      </c>
    </row>
    <row r="214" spans="1:76">
      <c r="A214" s="1">
        <v>1988</v>
      </c>
      <c r="B214" s="1">
        <v>11</v>
      </c>
      <c r="C214" s="4">
        <v>5.7462</v>
      </c>
      <c r="D214" s="4">
        <v>-1.425</v>
      </c>
      <c r="E214" s="2">
        <f t="shared" si="722"/>
        <v>9147.2741726971435</v>
      </c>
      <c r="F214" s="2">
        <f t="shared" si="723"/>
        <v>5606.6793201358068</v>
      </c>
      <c r="G214" s="5">
        <f t="shared" si="724"/>
        <v>1.6314958731179181</v>
      </c>
      <c r="H214" s="4">
        <f t="shared" si="725"/>
        <v>1.6261709828299882</v>
      </c>
      <c r="I214" s="4">
        <f t="shared" si="726"/>
        <v>1.5651841294549256</v>
      </c>
      <c r="J214" s="4">
        <f t="shared" si="727"/>
        <v>6.09868533750626E-2</v>
      </c>
      <c r="K214" s="2" t="str">
        <f t="shared" si="737"/>
        <v xml:space="preserve">      SPX</v>
      </c>
      <c r="L214" s="11">
        <f t="shared" si="738"/>
        <v>15105.594489476443</v>
      </c>
      <c r="M214" s="2">
        <f t="shared" si="728"/>
        <v>8712.6948944514425</v>
      </c>
      <c r="N214" s="2">
        <f t="shared" si="729"/>
        <v>4442.2115631674687</v>
      </c>
      <c r="O214" s="2">
        <f t="shared" si="730"/>
        <v>4270.4833312839737</v>
      </c>
      <c r="P214" s="2">
        <f t="shared" si="739"/>
        <v>9147.2741726971435</v>
      </c>
      <c r="Q214" s="2">
        <f t="shared" si="740"/>
        <v>5606.6793201358068</v>
      </c>
      <c r="U214" s="5">
        <f t="shared" si="731"/>
        <v>5.7462</v>
      </c>
      <c r="V214" s="5">
        <f t="shared" si="732"/>
        <v>-1.425</v>
      </c>
      <c r="X214" s="6">
        <v>32448</v>
      </c>
      <c r="Y214" s="2" t="str">
        <f t="shared" si="741"/>
        <v xml:space="preserve">      SPY</v>
      </c>
      <c r="Z214" s="11">
        <f t="shared" si="746"/>
        <v>15105.594489476443</v>
      </c>
      <c r="AA214" s="16">
        <f t="shared" si="591"/>
        <v>8712.6948944514425</v>
      </c>
      <c r="AB214" s="16">
        <f t="shared" si="592"/>
        <v>4442.2115631674687</v>
      </c>
      <c r="AC214" s="16">
        <f t="shared" si="593"/>
        <v>4270.4833312839737</v>
      </c>
      <c r="AD214" s="2">
        <f t="shared" si="716"/>
        <v>9147.2741726971435</v>
      </c>
      <c r="AE214" s="2">
        <f t="shared" si="717"/>
        <v>5606.6793201358068</v>
      </c>
      <c r="AF214" s="12" t="str">
        <f t="shared" si="484"/>
        <v/>
      </c>
      <c r="AG214" s="13" t="str">
        <f t="shared" si="478"/>
        <v/>
      </c>
      <c r="AH214" s="13" t="str">
        <f t="shared" ref="AH214:AI214" si="775">IF($B214=12,((AD214/AD202)-1)*100,"")</f>
        <v/>
      </c>
      <c r="AI214" s="13" t="str">
        <f t="shared" si="775"/>
        <v/>
      </c>
      <c r="AK214" s="12"/>
      <c r="AS214" s="7">
        <f t="shared" si="480"/>
        <v>-5.8655340044164062</v>
      </c>
      <c r="AT214" s="7">
        <f t="shared" ref="AT214:AU214" si="776">((AD214/AD202)-1)*100</f>
        <v>15.906261923791565</v>
      </c>
      <c r="AU214" s="7">
        <f t="shared" si="776"/>
        <v>23.327328857251018</v>
      </c>
      <c r="AV214" s="7">
        <f t="shared" si="487"/>
        <v>-29.192862861667425</v>
      </c>
      <c r="AW214" s="7"/>
      <c r="AX214" s="7">
        <f t="shared" si="695"/>
        <v>61.792010534854747</v>
      </c>
      <c r="AY214" s="7">
        <f t="shared" ref="AY214:AZ214" si="777">((AD214/AD153)-1)*100</f>
        <v>75.986319561863695</v>
      </c>
      <c r="AZ214" s="7">
        <f t="shared" si="777"/>
        <v>103.54519874909313</v>
      </c>
      <c r="BA214" s="7">
        <f t="shared" si="697"/>
        <v>-41.753188214238385</v>
      </c>
      <c r="BB214" s="7"/>
      <c r="BC214" s="7">
        <f t="shared" si="637"/>
        <v>167.34119503635659</v>
      </c>
      <c r="BD214" s="7">
        <f t="shared" ref="BD214:BE214" si="778">((AD214/AD102)-1)*100</f>
        <v>127.26569584807841</v>
      </c>
      <c r="BE214" s="7">
        <f t="shared" si="778"/>
        <v>300.02517821540715</v>
      </c>
      <c r="BF214" s="7">
        <f t="shared" si="639"/>
        <v>-132.68398317905056</v>
      </c>
      <c r="BH214" s="1">
        <f t="shared" si="490"/>
        <v>155</v>
      </c>
      <c r="BI214" s="1">
        <f t="shared" si="491"/>
        <v>142</v>
      </c>
      <c r="BJ214" s="1">
        <f t="shared" si="492"/>
        <v>140</v>
      </c>
      <c r="BK214" s="1">
        <f t="shared" si="493"/>
        <v>104</v>
      </c>
      <c r="BL214" s="1">
        <f t="shared" si="494"/>
        <v>192</v>
      </c>
      <c r="BN214" s="1">
        <f t="shared" si="703"/>
        <v>143</v>
      </c>
      <c r="BO214" s="1">
        <f t="shared" si="704"/>
        <v>142</v>
      </c>
      <c r="BP214" s="1">
        <f t="shared" si="705"/>
        <v>140</v>
      </c>
      <c r="BQ214" s="1">
        <f t="shared" si="706"/>
        <v>73</v>
      </c>
      <c r="BR214" s="1">
        <f t="shared" si="707"/>
        <v>143</v>
      </c>
      <c r="BT214" s="1">
        <f t="shared" si="644"/>
        <v>92</v>
      </c>
      <c r="BU214" s="1">
        <f t="shared" si="645"/>
        <v>92</v>
      </c>
      <c r="BV214" s="1">
        <f t="shared" si="646"/>
        <v>92</v>
      </c>
      <c r="BW214" s="1">
        <f t="shared" si="647"/>
        <v>66</v>
      </c>
      <c r="BX214" s="1">
        <f t="shared" si="648"/>
        <v>92</v>
      </c>
    </row>
    <row r="215" spans="1:76">
      <c r="A215" s="1">
        <v>1988</v>
      </c>
      <c r="B215" s="1">
        <v>12</v>
      </c>
      <c r="C215" s="4">
        <v>7.3120000000000003</v>
      </c>
      <c r="D215" s="4">
        <v>1.7450000000000001</v>
      </c>
      <c r="E215" s="2">
        <f t="shared" si="722"/>
        <v>9816.1228602047595</v>
      </c>
      <c r="F215" s="2">
        <f t="shared" si="723"/>
        <v>5704.5158742721769</v>
      </c>
      <c r="G215" s="5">
        <f t="shared" si="724"/>
        <v>1.7207635278001872</v>
      </c>
      <c r="H215" s="4">
        <f t="shared" si="725"/>
        <v>1.7162591208968443</v>
      </c>
      <c r="I215" s="4">
        <f t="shared" si="726"/>
        <v>1.6061260763878891</v>
      </c>
      <c r="J215" s="4">
        <f t="shared" si="727"/>
        <v>0.11013304450895522</v>
      </c>
      <c r="K215" s="2" t="str">
        <f t="shared" si="737"/>
        <v>GSCI</v>
      </c>
      <c r="L215" s="11">
        <f t="shared" si="738"/>
        <v>16210.115558546962</v>
      </c>
      <c r="M215" s="2">
        <f t="shared" si="728"/>
        <v>9112.0293380811527</v>
      </c>
      <c r="N215" s="2">
        <f t="shared" si="729"/>
        <v>4767.0260726662746</v>
      </c>
      <c r="O215" s="2">
        <f t="shared" si="730"/>
        <v>4345.003265414879</v>
      </c>
      <c r="P215" s="2">
        <f t="shared" si="739"/>
        <v>9816.1228602047595</v>
      </c>
      <c r="Q215" s="2">
        <f t="shared" si="740"/>
        <v>5704.5158742721769</v>
      </c>
      <c r="U215" s="5">
        <f t="shared" si="731"/>
        <v>7.3120000000000003</v>
      </c>
      <c r="V215" s="5">
        <f t="shared" si="732"/>
        <v>1.7450000000000001</v>
      </c>
      <c r="X215" s="6">
        <v>32478</v>
      </c>
      <c r="Y215" s="2" t="str">
        <f t="shared" si="741"/>
        <v>DBC</v>
      </c>
      <c r="Z215" s="11">
        <f t="shared" si="746"/>
        <v>16210.115558546962</v>
      </c>
      <c r="AA215" s="16">
        <f t="shared" si="591"/>
        <v>9112.0293380811527</v>
      </c>
      <c r="AB215" s="16">
        <f t="shared" si="592"/>
        <v>4767.0260726662746</v>
      </c>
      <c r="AC215" s="16">
        <f t="shared" si="593"/>
        <v>4345.003265414879</v>
      </c>
      <c r="AD215" s="2">
        <f t="shared" si="716"/>
        <v>9816.1228602047595</v>
      </c>
      <c r="AE215" s="2">
        <f t="shared" si="717"/>
        <v>5704.5158742721769</v>
      </c>
      <c r="AF215" s="12">
        <f t="shared" si="484"/>
        <v>1988</v>
      </c>
      <c r="AG215" s="13">
        <f t="shared" ref="AG215:AG278" si="779">IF($B215=12,((Z215/Z203)-1)*100,"")</f>
        <v>3.9037115447594584</v>
      </c>
      <c r="AH215" s="13">
        <f t="shared" ref="AH215:AI215" si="780">IF($B215=12,((AD215/AD203)-1)*100,"")</f>
        <v>27.934977670410198</v>
      </c>
      <c r="AI215" s="13">
        <f t="shared" si="780"/>
        <v>16.608948066399076</v>
      </c>
      <c r="AK215" s="12"/>
      <c r="AS215" s="7">
        <f t="shared" ref="AS215:AS278" si="781">((Z215/Z203)-1)*100</f>
        <v>3.9037115447594584</v>
      </c>
      <c r="AT215" s="7">
        <f t="shared" ref="AT215:AU215" si="782">((AD215/AD203)-1)*100</f>
        <v>27.934977670410198</v>
      </c>
      <c r="AU215" s="7">
        <f t="shared" si="782"/>
        <v>16.608948066399076</v>
      </c>
      <c r="AV215" s="7">
        <f t="shared" si="487"/>
        <v>-12.705236521639618</v>
      </c>
      <c r="AW215" s="7"/>
      <c r="AX215" s="7">
        <f t="shared" si="695"/>
        <v>70.036179323236297</v>
      </c>
      <c r="AY215" s="7">
        <f t="shared" ref="AY215:AZ215" si="783">((AD215/AD154)-1)*100</f>
        <v>88.690278705753215</v>
      </c>
      <c r="AZ215" s="7">
        <f t="shared" si="783"/>
        <v>102.81959716309514</v>
      </c>
      <c r="BA215" s="7">
        <f t="shared" si="697"/>
        <v>-32.783417839858842</v>
      </c>
      <c r="BB215" s="7"/>
      <c r="BC215" s="7">
        <f t="shared" si="637"/>
        <v>171.23870966948567</v>
      </c>
      <c r="BD215" s="7">
        <f t="shared" ref="BD215:BE215" si="784">((AD215/AD103)-1)*100</f>
        <v>118.69613021197658</v>
      </c>
      <c r="BE215" s="7">
        <f t="shared" si="784"/>
        <v>284.80251259834171</v>
      </c>
      <c r="BF215" s="7">
        <f t="shared" si="639"/>
        <v>-113.56380292885603</v>
      </c>
      <c r="BH215" s="1">
        <f t="shared" si="490"/>
        <v>156</v>
      </c>
      <c r="BI215" s="1">
        <f t="shared" si="491"/>
        <v>143</v>
      </c>
      <c r="BJ215" s="1">
        <f t="shared" si="492"/>
        <v>141</v>
      </c>
      <c r="BK215" s="1">
        <f t="shared" si="493"/>
        <v>104</v>
      </c>
      <c r="BL215" s="1">
        <f t="shared" si="494"/>
        <v>193</v>
      </c>
      <c r="BN215" s="1">
        <f t="shared" si="703"/>
        <v>144</v>
      </c>
      <c r="BO215" s="1">
        <f t="shared" si="704"/>
        <v>143</v>
      </c>
      <c r="BP215" s="1">
        <f t="shared" si="705"/>
        <v>141</v>
      </c>
      <c r="BQ215" s="1">
        <f t="shared" si="706"/>
        <v>73</v>
      </c>
      <c r="BR215" s="1">
        <f t="shared" si="707"/>
        <v>144</v>
      </c>
      <c r="BT215" s="1">
        <f t="shared" si="644"/>
        <v>93</v>
      </c>
      <c r="BU215" s="1">
        <f t="shared" si="645"/>
        <v>93</v>
      </c>
      <c r="BV215" s="1">
        <f t="shared" si="646"/>
        <v>93</v>
      </c>
      <c r="BW215" s="1">
        <f t="shared" si="647"/>
        <v>66</v>
      </c>
      <c r="BX215" s="1">
        <f t="shared" si="648"/>
        <v>93</v>
      </c>
    </row>
    <row r="216" spans="1:76">
      <c r="A216" s="1">
        <v>1989</v>
      </c>
      <c r="B216" s="1">
        <v>1</v>
      </c>
      <c r="C216" s="4">
        <v>0.41160000000000002</v>
      </c>
      <c r="D216" s="4">
        <v>7.3230000000000004</v>
      </c>
      <c r="E216" s="2">
        <f t="shared" si="722"/>
        <v>9856.5260218973617</v>
      </c>
      <c r="F216" s="2">
        <f t="shared" si="723"/>
        <v>6122.2575717451282</v>
      </c>
      <c r="G216" s="5">
        <f t="shared" si="724"/>
        <v>1.6099495825504435</v>
      </c>
      <c r="H216" s="4">
        <f t="shared" si="725"/>
        <v>1.6150119415193198</v>
      </c>
      <c r="I216" s="4">
        <f t="shared" si="726"/>
        <v>1.6071322622201403</v>
      </c>
      <c r="J216" s="4">
        <f t="shared" si="727"/>
        <v>7.8796792991795428E-3</v>
      </c>
      <c r="K216" s="2" t="str">
        <f t="shared" si="737"/>
        <v>GSCI</v>
      </c>
      <c r="L216" s="11">
        <f t="shared" si="738"/>
        <v>16276.836394185942</v>
      </c>
      <c r="M216" s="2">
        <f t="shared" si="728"/>
        <v>9464.4188486727653</v>
      </c>
      <c r="N216" s="2">
        <f t="shared" si="729"/>
        <v>4574.7672254183472</v>
      </c>
      <c r="O216" s="2">
        <f t="shared" si="730"/>
        <v>4889.6516232544172</v>
      </c>
      <c r="P216" s="2">
        <f t="shared" si="739"/>
        <v>9856.5260218973617</v>
      </c>
      <c r="Q216" s="2">
        <f t="shared" si="740"/>
        <v>6122.2575717451282</v>
      </c>
      <c r="U216" s="5">
        <f t="shared" si="731"/>
        <v>0.41160000000000002</v>
      </c>
      <c r="V216" s="5">
        <f t="shared" si="732"/>
        <v>7.3230000000000004</v>
      </c>
      <c r="X216" s="6">
        <v>32509</v>
      </c>
      <c r="Y216" s="2" t="str">
        <f t="shared" si="741"/>
        <v>DBC</v>
      </c>
      <c r="Z216" s="11">
        <f t="shared" si="746"/>
        <v>16276.836394185942</v>
      </c>
      <c r="AA216" s="16">
        <f t="shared" si="591"/>
        <v>9464.4188486727653</v>
      </c>
      <c r="AB216" s="16">
        <f t="shared" si="592"/>
        <v>4574.7672254183472</v>
      </c>
      <c r="AC216" s="16">
        <f t="shared" si="593"/>
        <v>4889.6516232544172</v>
      </c>
      <c r="AD216" s="2">
        <f t="shared" si="716"/>
        <v>9856.5260218973617</v>
      </c>
      <c r="AE216" s="2">
        <f t="shared" si="717"/>
        <v>6122.2575717451282</v>
      </c>
      <c r="AF216" s="12" t="str">
        <f t="shared" ref="AF216:AF279" si="785">IF(B216=12,A216,"")</f>
        <v/>
      </c>
      <c r="AG216" s="13" t="str">
        <f t="shared" si="779"/>
        <v/>
      </c>
      <c r="AH216" s="13" t="str">
        <f t="shared" ref="AH216:AI216" si="786">IF($B216=12,((AD216/AD204)-1)*100,"")</f>
        <v/>
      </c>
      <c r="AI216" s="13" t="str">
        <f t="shared" si="786"/>
        <v/>
      </c>
      <c r="AK216" s="12"/>
      <c r="AS216" s="7">
        <f t="shared" si="781"/>
        <v>1.6301514267072603</v>
      </c>
      <c r="AT216" s="7">
        <f t="shared" ref="AT216:AU216" si="787">((AD216/AD204)-1)*100</f>
        <v>25.135579471722714</v>
      </c>
      <c r="AU216" s="7">
        <f t="shared" si="787"/>
        <v>20.096943873962616</v>
      </c>
      <c r="AV216" s="7">
        <f t="shared" ref="AV216:AV279" si="788">AS216-AU216</f>
        <v>-18.466792447255354</v>
      </c>
      <c r="AW216" s="7"/>
      <c r="AX216" s="7">
        <f t="shared" si="695"/>
        <v>71.633692448838147</v>
      </c>
      <c r="AY216" s="7">
        <f t="shared" ref="AY216:AZ216" si="789">((AD216/AD155)-1)*100</f>
        <v>80.373402791188326</v>
      </c>
      <c r="AZ216" s="7">
        <f t="shared" si="789"/>
        <v>118.8164864876791</v>
      </c>
      <c r="BA216" s="7">
        <f t="shared" si="697"/>
        <v>-47.182794038840953</v>
      </c>
      <c r="BB216" s="7"/>
      <c r="BC216" s="7">
        <f t="shared" si="637"/>
        <v>161.13344084505093</v>
      </c>
      <c r="BD216" s="7">
        <f t="shared" ref="BD216:BE216" si="790">((AD216/AD104)-1)*100</f>
        <v>110.54838762262213</v>
      </c>
      <c r="BE216" s="7">
        <f t="shared" si="790"/>
        <v>311.21338304880845</v>
      </c>
      <c r="BF216" s="7">
        <f t="shared" si="639"/>
        <v>-150.07994220375753</v>
      </c>
      <c r="BH216" s="1">
        <f t="shared" ref="BH216:BH279" si="791">IF(AS216&gt;0,BH215+1,BH215)</f>
        <v>157</v>
      </c>
      <c r="BI216" s="1">
        <f t="shared" ref="BI216:BI279" si="792">IF(AT216&gt;0,BI215+1,BI215)</f>
        <v>144</v>
      </c>
      <c r="BJ216" s="1">
        <f t="shared" ref="BJ216:BJ279" si="793">IF(AU216&gt;0,BJ215+1,BJ215)</f>
        <v>142</v>
      </c>
      <c r="BK216" s="1">
        <f t="shared" ref="BK216:BK279" si="794">IF(AS216&gt;=AU216,BK215+1,BK215)</f>
        <v>104</v>
      </c>
      <c r="BL216" s="1">
        <f t="shared" ref="BL216:BL279" si="795">BL215+1</f>
        <v>194</v>
      </c>
      <c r="BN216" s="1">
        <f t="shared" si="703"/>
        <v>145</v>
      </c>
      <c r="BO216" s="1">
        <f t="shared" si="704"/>
        <v>144</v>
      </c>
      <c r="BP216" s="1">
        <f t="shared" si="705"/>
        <v>142</v>
      </c>
      <c r="BQ216" s="1">
        <f t="shared" si="706"/>
        <v>73</v>
      </c>
      <c r="BR216" s="1">
        <f t="shared" si="707"/>
        <v>145</v>
      </c>
      <c r="BT216" s="1">
        <f t="shared" si="644"/>
        <v>94</v>
      </c>
      <c r="BU216" s="1">
        <f t="shared" si="645"/>
        <v>94</v>
      </c>
      <c r="BV216" s="1">
        <f t="shared" si="646"/>
        <v>94</v>
      </c>
      <c r="BW216" s="1">
        <f t="shared" si="647"/>
        <v>66</v>
      </c>
      <c r="BX216" s="1">
        <f t="shared" si="648"/>
        <v>94</v>
      </c>
    </row>
    <row r="217" spans="1:76">
      <c r="A217" s="1">
        <v>1989</v>
      </c>
      <c r="B217" s="1">
        <v>2</v>
      </c>
      <c r="C217" s="4">
        <v>4.3010999999999999</v>
      </c>
      <c r="D217" s="4">
        <v>-2.492</v>
      </c>
      <c r="E217" s="2">
        <f t="shared" si="722"/>
        <v>10280.465062625188</v>
      </c>
      <c r="F217" s="2">
        <f t="shared" si="723"/>
        <v>5969.6909130572394</v>
      </c>
      <c r="G217" s="5">
        <f t="shared" si="724"/>
        <v>1.7221101079352674</v>
      </c>
      <c r="H217" s="4">
        <f t="shared" si="725"/>
        <v>1.7170101952487937</v>
      </c>
      <c r="I217" s="4">
        <f t="shared" si="726"/>
        <v>1.6373895900399105</v>
      </c>
      <c r="J217" s="4">
        <f t="shared" si="727"/>
        <v>7.9620605208883255E-2</v>
      </c>
      <c r="K217" s="2" t="str">
        <f t="shared" si="737"/>
        <v>GSCI</v>
      </c>
      <c r="L217" s="11">
        <f t="shared" si="738"/>
        <v>16976.919404336273</v>
      </c>
      <c r="M217" s="2">
        <f t="shared" si="728"/>
        <v>9539.3340433537305</v>
      </c>
      <c r="N217" s="2">
        <f t="shared" si="729"/>
        <v>4771.5325385508149</v>
      </c>
      <c r="O217" s="2">
        <f t="shared" si="730"/>
        <v>4767.8015048029165</v>
      </c>
      <c r="P217" s="2">
        <f t="shared" si="739"/>
        <v>10280.465062625188</v>
      </c>
      <c r="Q217" s="2">
        <f t="shared" si="740"/>
        <v>5969.6909130572394</v>
      </c>
      <c r="U217" s="5">
        <f t="shared" si="731"/>
        <v>4.3010999999999999</v>
      </c>
      <c r="V217" s="5">
        <f t="shared" si="732"/>
        <v>-2.492</v>
      </c>
      <c r="X217" s="6">
        <v>32540</v>
      </c>
      <c r="Y217" s="2" t="str">
        <f t="shared" si="741"/>
        <v>DBC</v>
      </c>
      <c r="Z217" s="11">
        <f t="shared" si="746"/>
        <v>16976.919404336273</v>
      </c>
      <c r="AA217" s="16">
        <f t="shared" si="591"/>
        <v>9539.3340433537305</v>
      </c>
      <c r="AB217" s="16">
        <f t="shared" si="592"/>
        <v>4771.5325385508149</v>
      </c>
      <c r="AC217" s="16">
        <f t="shared" si="593"/>
        <v>4767.8015048029165</v>
      </c>
      <c r="AD217" s="2">
        <f t="shared" si="716"/>
        <v>10280.465062625188</v>
      </c>
      <c r="AE217" s="2">
        <f t="shared" si="717"/>
        <v>5969.6909130572394</v>
      </c>
      <c r="AF217" s="12" t="str">
        <f t="shared" si="785"/>
        <v/>
      </c>
      <c r="AG217" s="13" t="str">
        <f t="shared" si="779"/>
        <v/>
      </c>
      <c r="AH217" s="13" t="str">
        <f t="shared" ref="AH217:AI217" si="796">IF($B217=12,((AD217/AD205)-1)*100,"")</f>
        <v/>
      </c>
      <c r="AI217" s="13" t="str">
        <f t="shared" si="796"/>
        <v/>
      </c>
      <c r="AK217" s="12"/>
      <c r="AS217" s="7">
        <f t="shared" si="781"/>
        <v>7.1857686128938392</v>
      </c>
      <c r="AT217" s="7">
        <f t="shared" ref="AT217:AU217" si="797">((AD217/AD205)-1)*100</f>
        <v>31.976122028799182</v>
      </c>
      <c r="AU217" s="7">
        <f t="shared" si="797"/>
        <v>11.888982555702166</v>
      </c>
      <c r="AV217" s="7">
        <f t="shared" si="788"/>
        <v>-4.7032139428083264</v>
      </c>
      <c r="AW217" s="7"/>
      <c r="AX217" s="7">
        <f t="shared" si="695"/>
        <v>77.157096933726478</v>
      </c>
      <c r="AY217" s="7">
        <f t="shared" ref="AY217:AZ217" si="798">((AD217/AD156)-1)*100</f>
        <v>86.178062981834685</v>
      </c>
      <c r="AZ217" s="7">
        <f t="shared" si="798"/>
        <v>114.5608290706202</v>
      </c>
      <c r="BA217" s="7">
        <f t="shared" si="697"/>
        <v>-37.403732136893723</v>
      </c>
      <c r="BB217" s="7"/>
      <c r="BC217" s="7">
        <f t="shared" si="637"/>
        <v>181.26802816473577</v>
      </c>
      <c r="BD217" s="7">
        <f t="shared" ref="BD217:BE217" si="799">((AD217/AD105)-1)*100</f>
        <v>126.78263507054677</v>
      </c>
      <c r="BE217" s="7">
        <f t="shared" si="799"/>
        <v>328.39615109803964</v>
      </c>
      <c r="BF217" s="7">
        <f t="shared" si="639"/>
        <v>-147.12812293330387</v>
      </c>
      <c r="BH217" s="1">
        <f t="shared" si="791"/>
        <v>158</v>
      </c>
      <c r="BI217" s="1">
        <f t="shared" si="792"/>
        <v>145</v>
      </c>
      <c r="BJ217" s="1">
        <f t="shared" si="793"/>
        <v>143</v>
      </c>
      <c r="BK217" s="1">
        <f t="shared" si="794"/>
        <v>104</v>
      </c>
      <c r="BL217" s="1">
        <f t="shared" si="795"/>
        <v>195</v>
      </c>
      <c r="BN217" s="1">
        <f t="shared" si="703"/>
        <v>146</v>
      </c>
      <c r="BO217" s="1">
        <f t="shared" si="704"/>
        <v>145</v>
      </c>
      <c r="BP217" s="1">
        <f t="shared" si="705"/>
        <v>143</v>
      </c>
      <c r="BQ217" s="1">
        <f t="shared" si="706"/>
        <v>73</v>
      </c>
      <c r="BR217" s="1">
        <f t="shared" si="707"/>
        <v>146</v>
      </c>
      <c r="BT217" s="1">
        <f t="shared" si="644"/>
        <v>95</v>
      </c>
      <c r="BU217" s="1">
        <f t="shared" si="645"/>
        <v>95</v>
      </c>
      <c r="BV217" s="1">
        <f t="shared" si="646"/>
        <v>95</v>
      </c>
      <c r="BW217" s="1">
        <f t="shared" si="647"/>
        <v>66</v>
      </c>
      <c r="BX217" s="1">
        <f t="shared" si="648"/>
        <v>95</v>
      </c>
    </row>
    <row r="218" spans="1:76">
      <c r="A218" s="1">
        <v>1989</v>
      </c>
      <c r="B218" s="1">
        <v>3</v>
      </c>
      <c r="C218" s="4">
        <v>6.7468000000000004</v>
      </c>
      <c r="D218" s="4">
        <v>2.3330000000000002</v>
      </c>
      <c r="E218" s="2">
        <f t="shared" si="722"/>
        <v>10974.067479470385</v>
      </c>
      <c r="F218" s="2">
        <f t="shared" si="723"/>
        <v>6108.9638020588654</v>
      </c>
      <c r="G218" s="5">
        <f t="shared" si="724"/>
        <v>1.7963877074818915</v>
      </c>
      <c r="H218" s="4">
        <f t="shared" si="725"/>
        <v>1.7926078259469822</v>
      </c>
      <c r="I218" s="4">
        <f t="shared" si="726"/>
        <v>1.6792311998930636</v>
      </c>
      <c r="J218" s="4">
        <f t="shared" si="727"/>
        <v>0.11337662605391863</v>
      </c>
      <c r="K218" s="2" t="str">
        <f t="shared" si="737"/>
        <v>GSCI</v>
      </c>
      <c r="L218" s="11">
        <f t="shared" si="738"/>
        <v>18122.318202708033</v>
      </c>
      <c r="M218" s="2">
        <f t="shared" si="728"/>
        <v>9972.4926097717307</v>
      </c>
      <c r="N218" s="2">
        <f t="shared" si="729"/>
        <v>5093.4582958617621</v>
      </c>
      <c r="O218" s="2">
        <f t="shared" si="730"/>
        <v>4879.0343139099687</v>
      </c>
      <c r="P218" s="2">
        <f t="shared" si="739"/>
        <v>10974.067479470385</v>
      </c>
      <c r="Q218" s="2">
        <f t="shared" si="740"/>
        <v>6108.9638020588654</v>
      </c>
      <c r="U218" s="5">
        <f t="shared" si="731"/>
        <v>6.7468000000000004</v>
      </c>
      <c r="V218" s="5">
        <f t="shared" si="732"/>
        <v>2.3330000000000002</v>
      </c>
      <c r="X218" s="6">
        <v>32568</v>
      </c>
      <c r="Y218" s="2" t="str">
        <f t="shared" si="741"/>
        <v>DBC</v>
      </c>
      <c r="Z218" s="11">
        <f t="shared" si="746"/>
        <v>18122.318202708033</v>
      </c>
      <c r="AA218" s="16">
        <f t="shared" si="591"/>
        <v>9972.4926097717307</v>
      </c>
      <c r="AB218" s="16">
        <f t="shared" si="592"/>
        <v>5093.4582958617621</v>
      </c>
      <c r="AC218" s="16">
        <f t="shared" si="593"/>
        <v>4879.0343139099687</v>
      </c>
      <c r="AD218" s="2">
        <f t="shared" si="716"/>
        <v>10974.067479470385</v>
      </c>
      <c r="AE218" s="2">
        <f t="shared" si="717"/>
        <v>6108.9638020588654</v>
      </c>
      <c r="AF218" s="12" t="str">
        <f t="shared" si="785"/>
        <v/>
      </c>
      <c r="AG218" s="13" t="str">
        <f t="shared" si="779"/>
        <v/>
      </c>
      <c r="AH218" s="13" t="str">
        <f t="shared" ref="AH218:AI218" si="800">IF($B218=12,((AD218/AD206)-1)*100,"")</f>
        <v/>
      </c>
      <c r="AI218" s="13" t="str">
        <f t="shared" si="800"/>
        <v/>
      </c>
      <c r="AK218" s="12"/>
      <c r="AS218" s="7">
        <f t="shared" si="781"/>
        <v>18.064386962954202</v>
      </c>
      <c r="AT218" s="7">
        <f t="shared" ref="AT218:AU218" si="801">((AD218/AD206)-1)*100</f>
        <v>34.118565434873616</v>
      </c>
      <c r="AU218" s="7">
        <f t="shared" si="801"/>
        <v>18.148974335964674</v>
      </c>
      <c r="AV218" s="7">
        <f t="shared" si="788"/>
        <v>-8.4587373010471367E-2</v>
      </c>
      <c r="AW218" s="7"/>
      <c r="AX218" s="7">
        <f t="shared" si="695"/>
        <v>88.209514053447549</v>
      </c>
      <c r="AY218" s="7">
        <f t="shared" ref="AY218:AZ218" si="802">((AD218/AD157)-1)*100</f>
        <v>97.793277084077062</v>
      </c>
      <c r="AZ218" s="7">
        <f t="shared" si="802"/>
        <v>127.57489372294839</v>
      </c>
      <c r="BA218" s="7">
        <f t="shared" si="697"/>
        <v>-39.36537966950084</v>
      </c>
      <c r="BB218" s="7"/>
      <c r="BC218" s="7">
        <f t="shared" si="637"/>
        <v>180.78193863082029</v>
      </c>
      <c r="BD218" s="7">
        <f t="shared" ref="BD218:BE218" si="803">((AD218/AD106)-1)*100</f>
        <v>126.39070760512929</v>
      </c>
      <c r="BE218" s="7">
        <f t="shared" si="803"/>
        <v>318.49935878032795</v>
      </c>
      <c r="BF218" s="7">
        <f t="shared" si="639"/>
        <v>-137.71742014950766</v>
      </c>
      <c r="BH218" s="1">
        <f t="shared" si="791"/>
        <v>159</v>
      </c>
      <c r="BI218" s="1">
        <f t="shared" si="792"/>
        <v>146</v>
      </c>
      <c r="BJ218" s="1">
        <f t="shared" si="793"/>
        <v>144</v>
      </c>
      <c r="BK218" s="1">
        <f t="shared" si="794"/>
        <v>104</v>
      </c>
      <c r="BL218" s="1">
        <f t="shared" si="795"/>
        <v>196</v>
      </c>
      <c r="BN218" s="1">
        <f t="shared" si="703"/>
        <v>147</v>
      </c>
      <c r="BO218" s="1">
        <f t="shared" si="704"/>
        <v>146</v>
      </c>
      <c r="BP218" s="1">
        <f t="shared" si="705"/>
        <v>144</v>
      </c>
      <c r="BQ218" s="1">
        <f t="shared" si="706"/>
        <v>73</v>
      </c>
      <c r="BR218" s="1">
        <f t="shared" si="707"/>
        <v>147</v>
      </c>
      <c r="BT218" s="1">
        <f t="shared" si="644"/>
        <v>96</v>
      </c>
      <c r="BU218" s="1">
        <f t="shared" si="645"/>
        <v>96</v>
      </c>
      <c r="BV218" s="1">
        <f t="shared" si="646"/>
        <v>96</v>
      </c>
      <c r="BW218" s="1">
        <f t="shared" si="647"/>
        <v>66</v>
      </c>
      <c r="BX218" s="1">
        <f t="shared" si="648"/>
        <v>96</v>
      </c>
    </row>
    <row r="219" spans="1:76">
      <c r="A219" s="1">
        <v>1989</v>
      </c>
      <c r="B219" s="1">
        <v>4</v>
      </c>
      <c r="C219" s="4">
        <v>3.1758999999999999</v>
      </c>
      <c r="D219" s="4">
        <v>5.1920000000000002</v>
      </c>
      <c r="E219" s="2">
        <f t="shared" si="722"/>
        <v>11322.592888550886</v>
      </c>
      <c r="F219" s="2">
        <f t="shared" si="723"/>
        <v>6426.1412026617618</v>
      </c>
      <c r="G219" s="5">
        <f t="shared" si="724"/>
        <v>1.7619583092666828</v>
      </c>
      <c r="H219" s="4">
        <f t="shared" si="725"/>
        <v>1.763417810060983</v>
      </c>
      <c r="I219" s="4">
        <f t="shared" si="726"/>
        <v>1.7010014918334897</v>
      </c>
      <c r="J219" s="4">
        <f t="shared" si="727"/>
        <v>6.2416318227493273E-2</v>
      </c>
      <c r="K219" s="2" t="str">
        <f t="shared" si="737"/>
        <v>GSCI</v>
      </c>
      <c r="L219" s="11">
        <f t="shared" si="738"/>
        <v>18697.864906507839</v>
      </c>
      <c r="M219" s="2">
        <f t="shared" si="728"/>
        <v>10387.575213368211</v>
      </c>
      <c r="N219" s="2">
        <f t="shared" si="729"/>
        <v>5255.2214378800363</v>
      </c>
      <c r="O219" s="2">
        <f t="shared" si="730"/>
        <v>5132.3537754881745</v>
      </c>
      <c r="P219" s="2">
        <f t="shared" si="739"/>
        <v>11322.592888550886</v>
      </c>
      <c r="Q219" s="2">
        <f t="shared" si="740"/>
        <v>6426.1412026617618</v>
      </c>
      <c r="U219" s="5">
        <f t="shared" si="731"/>
        <v>3.1758999999999999</v>
      </c>
      <c r="V219" s="5">
        <f t="shared" si="732"/>
        <v>5.1920000000000002</v>
      </c>
      <c r="X219" s="6">
        <v>32599</v>
      </c>
      <c r="Y219" s="2" t="str">
        <f t="shared" si="741"/>
        <v>DBC</v>
      </c>
      <c r="Z219" s="11">
        <f t="shared" si="746"/>
        <v>18697.864906507839</v>
      </c>
      <c r="AA219" s="16">
        <f t="shared" si="591"/>
        <v>10387.575213368211</v>
      </c>
      <c r="AB219" s="16">
        <f t="shared" si="592"/>
        <v>5255.2214378800363</v>
      </c>
      <c r="AC219" s="16">
        <f t="shared" si="593"/>
        <v>5132.3537754881745</v>
      </c>
      <c r="AD219" s="2">
        <f t="shared" si="716"/>
        <v>11322.592888550886</v>
      </c>
      <c r="AE219" s="2">
        <f t="shared" si="717"/>
        <v>6426.1412026617618</v>
      </c>
      <c r="AF219" s="12" t="str">
        <f t="shared" si="785"/>
        <v/>
      </c>
      <c r="AG219" s="13" t="str">
        <f t="shared" si="779"/>
        <v/>
      </c>
      <c r="AH219" s="13" t="str">
        <f t="shared" ref="AH219:AI219" si="804">IF($B219=12,((AD219/AD207)-1)*100,"")</f>
        <v/>
      </c>
      <c r="AI219" s="13" t="str">
        <f t="shared" si="804"/>
        <v/>
      </c>
      <c r="AK219" s="12"/>
      <c r="AS219" s="7">
        <f t="shared" si="781"/>
        <v>18.152220219468916</v>
      </c>
      <c r="AT219" s="7">
        <f t="shared" ref="AT219:AU219" si="805">((AD219/AD207)-1)*100</f>
        <v>34.218342096272146</v>
      </c>
      <c r="AU219" s="7">
        <f t="shared" si="805"/>
        <v>22.923732600921753</v>
      </c>
      <c r="AV219" s="7">
        <f t="shared" si="788"/>
        <v>-4.7715123814528368</v>
      </c>
      <c r="AW219" s="7"/>
      <c r="AX219" s="7">
        <f t="shared" si="695"/>
        <v>85.099404734815238</v>
      </c>
      <c r="AY219" s="7">
        <f t="shared" ref="AY219:AZ219" si="806">((AD219/AD158)-1)*100</f>
        <v>94.524798775125475</v>
      </c>
      <c r="AZ219" s="7">
        <f t="shared" si="806"/>
        <v>135.31492765800718</v>
      </c>
      <c r="BA219" s="7">
        <f t="shared" si="697"/>
        <v>-50.215522923191941</v>
      </c>
      <c r="BB219" s="7"/>
      <c r="BC219" s="7">
        <f t="shared" si="637"/>
        <v>185.04507621535228</v>
      </c>
      <c r="BD219" s="7">
        <f t="shared" ref="BD219:BE219" si="807">((AD219/AD107)-1)*100</f>
        <v>129.82801820668195</v>
      </c>
      <c r="BE219" s="7">
        <f t="shared" si="807"/>
        <v>331.01279199534213</v>
      </c>
      <c r="BF219" s="7">
        <f t="shared" si="639"/>
        <v>-145.96771577998985</v>
      </c>
      <c r="BH219" s="1">
        <f t="shared" si="791"/>
        <v>160</v>
      </c>
      <c r="BI219" s="1">
        <f t="shared" si="792"/>
        <v>147</v>
      </c>
      <c r="BJ219" s="1">
        <f t="shared" si="793"/>
        <v>145</v>
      </c>
      <c r="BK219" s="1">
        <f t="shared" si="794"/>
        <v>104</v>
      </c>
      <c r="BL219" s="1">
        <f t="shared" si="795"/>
        <v>197</v>
      </c>
      <c r="BN219" s="1">
        <f t="shared" si="703"/>
        <v>148</v>
      </c>
      <c r="BO219" s="1">
        <f t="shared" si="704"/>
        <v>147</v>
      </c>
      <c r="BP219" s="1">
        <f t="shared" si="705"/>
        <v>145</v>
      </c>
      <c r="BQ219" s="1">
        <f t="shared" si="706"/>
        <v>73</v>
      </c>
      <c r="BR219" s="1">
        <f t="shared" si="707"/>
        <v>148</v>
      </c>
      <c r="BT219" s="1">
        <f t="shared" si="644"/>
        <v>97</v>
      </c>
      <c r="BU219" s="1">
        <f t="shared" si="645"/>
        <v>97</v>
      </c>
      <c r="BV219" s="1">
        <f t="shared" si="646"/>
        <v>97</v>
      </c>
      <c r="BW219" s="1">
        <f t="shared" si="647"/>
        <v>66</v>
      </c>
      <c r="BX219" s="1">
        <f t="shared" si="648"/>
        <v>97</v>
      </c>
    </row>
    <row r="220" spans="1:76">
      <c r="A220" s="1">
        <v>1989</v>
      </c>
      <c r="B220" s="1">
        <v>5</v>
      </c>
      <c r="C220" s="4">
        <v>-1.2783</v>
      </c>
      <c r="D220" s="4">
        <v>4.0460000000000003</v>
      </c>
      <c r="E220" s="2">
        <f t="shared" si="722"/>
        <v>11177.85618365654</v>
      </c>
      <c r="F220" s="2">
        <f t="shared" si="723"/>
        <v>6686.1428757214562</v>
      </c>
      <c r="G220" s="5">
        <f t="shared" si="724"/>
        <v>1.671794394978497</v>
      </c>
      <c r="H220" s="4">
        <f t="shared" si="725"/>
        <v>1.6761574147443297</v>
      </c>
      <c r="I220" s="4">
        <f t="shared" si="726"/>
        <v>1.6933154137137549</v>
      </c>
      <c r="J220" s="4">
        <f t="shared" si="727"/>
        <v>-1.715799896942527E-2</v>
      </c>
      <c r="K220" s="2" t="str">
        <f t="shared" si="737"/>
        <v>GSCI</v>
      </c>
      <c r="L220" s="11">
        <f t="shared" si="738"/>
        <v>18458.850099407948</v>
      </c>
      <c r="M220" s="2">
        <f t="shared" si="728"/>
        <v>10528.052751484041</v>
      </c>
      <c r="N220" s="2">
        <f t="shared" si="729"/>
        <v>5188.0439422396157</v>
      </c>
      <c r="O220" s="2">
        <f t="shared" si="730"/>
        <v>5340.0088092444257</v>
      </c>
      <c r="P220" s="2">
        <f t="shared" si="739"/>
        <v>11177.85618365654</v>
      </c>
      <c r="Q220" s="2">
        <f t="shared" si="740"/>
        <v>6686.1428757214562</v>
      </c>
      <c r="U220" s="5">
        <f t="shared" si="731"/>
        <v>-1.2783</v>
      </c>
      <c r="V220" s="5">
        <f t="shared" si="732"/>
        <v>4.0460000000000003</v>
      </c>
      <c r="X220" s="6">
        <v>32629</v>
      </c>
      <c r="Y220" s="2" t="str">
        <f t="shared" si="741"/>
        <v>DBC</v>
      </c>
      <c r="Z220" s="11">
        <f t="shared" si="746"/>
        <v>18458.850099407948</v>
      </c>
      <c r="AA220" s="16">
        <f t="shared" si="591"/>
        <v>10528.052751484041</v>
      </c>
      <c r="AB220" s="16">
        <f t="shared" si="592"/>
        <v>5188.0439422396157</v>
      </c>
      <c r="AC220" s="16">
        <f t="shared" si="593"/>
        <v>5340.0088092444257</v>
      </c>
      <c r="AD220" s="2">
        <f t="shared" si="716"/>
        <v>11177.85618365654</v>
      </c>
      <c r="AE220" s="2">
        <f t="shared" si="717"/>
        <v>6686.1428757214562</v>
      </c>
      <c r="AF220" s="12" t="str">
        <f t="shared" si="785"/>
        <v/>
      </c>
      <c r="AG220" s="13" t="str">
        <f t="shared" si="779"/>
        <v/>
      </c>
      <c r="AH220" s="13" t="str">
        <f t="shared" ref="AH220:AI220" si="808">IF($B220=12,((AD220/AD208)-1)*100,"")</f>
        <v/>
      </c>
      <c r="AI220" s="13" t="str">
        <f t="shared" si="808"/>
        <v/>
      </c>
      <c r="AK220" s="12"/>
      <c r="AS220" s="7">
        <f t="shared" si="781"/>
        <v>12.662962540365342</v>
      </c>
      <c r="AT220" s="7">
        <f t="shared" ref="AT220:AU220" si="809">((AD220/AD208)-1)*100</f>
        <v>27.982665240941174</v>
      </c>
      <c r="AU220" s="7">
        <f t="shared" si="809"/>
        <v>26.800403333123501</v>
      </c>
      <c r="AV220" s="7">
        <f t="shared" si="788"/>
        <v>-14.137440792758159</v>
      </c>
      <c r="AW220" s="7"/>
      <c r="AX220" s="7">
        <f t="shared" si="695"/>
        <v>84.811110357843305</v>
      </c>
      <c r="AY220" s="7">
        <f t="shared" ref="AY220:AZ220" si="810">((AD220/AD159)-1)*100</f>
        <v>94.221824242339707</v>
      </c>
      <c r="AZ220" s="7">
        <f t="shared" si="810"/>
        <v>142.53412082442631</v>
      </c>
      <c r="BA220" s="7">
        <f t="shared" si="697"/>
        <v>-57.723010466583005</v>
      </c>
      <c r="BB220" s="7"/>
      <c r="BC220" s="7">
        <f t="shared" si="637"/>
        <v>165.412372841381</v>
      </c>
      <c r="BD220" s="7">
        <f t="shared" ref="BD220:BE220" si="811">((AD220/AD108)-1)*100</f>
        <v>113.99843304636677</v>
      </c>
      <c r="BE220" s="7">
        <f t="shared" si="811"/>
        <v>322.20717176270392</v>
      </c>
      <c r="BF220" s="7">
        <f t="shared" si="639"/>
        <v>-156.79479892132292</v>
      </c>
      <c r="BH220" s="1">
        <f t="shared" si="791"/>
        <v>161</v>
      </c>
      <c r="BI220" s="1">
        <f t="shared" si="792"/>
        <v>148</v>
      </c>
      <c r="BJ220" s="1">
        <f t="shared" si="793"/>
        <v>146</v>
      </c>
      <c r="BK220" s="1">
        <f t="shared" si="794"/>
        <v>104</v>
      </c>
      <c r="BL220" s="1">
        <f t="shared" si="795"/>
        <v>198</v>
      </c>
      <c r="BN220" s="1">
        <f t="shared" si="703"/>
        <v>149</v>
      </c>
      <c r="BO220" s="1">
        <f t="shared" si="704"/>
        <v>148</v>
      </c>
      <c r="BP220" s="1">
        <f t="shared" si="705"/>
        <v>146</v>
      </c>
      <c r="BQ220" s="1">
        <f t="shared" si="706"/>
        <v>73</v>
      </c>
      <c r="BR220" s="1">
        <f t="shared" si="707"/>
        <v>149</v>
      </c>
      <c r="BT220" s="1">
        <f t="shared" si="644"/>
        <v>98</v>
      </c>
      <c r="BU220" s="1">
        <f t="shared" si="645"/>
        <v>98</v>
      </c>
      <c r="BV220" s="1">
        <f t="shared" si="646"/>
        <v>98</v>
      </c>
      <c r="BW220" s="1">
        <f t="shared" si="647"/>
        <v>66</v>
      </c>
      <c r="BX220" s="1">
        <f t="shared" si="648"/>
        <v>98</v>
      </c>
    </row>
    <row r="221" spans="1:76">
      <c r="A221" s="1">
        <v>1989</v>
      </c>
      <c r="B221" s="1">
        <v>6</v>
      </c>
      <c r="C221" s="4">
        <v>3.4967000000000001</v>
      </c>
      <c r="D221" s="4">
        <v>-0.56699999999999995</v>
      </c>
      <c r="E221" s="2">
        <f t="shared" si="722"/>
        <v>11568.712280830458</v>
      </c>
      <c r="F221" s="2">
        <f t="shared" si="723"/>
        <v>6648.2324456161159</v>
      </c>
      <c r="G221" s="5">
        <f t="shared" si="724"/>
        <v>1.7401185014911649</v>
      </c>
      <c r="H221" s="4">
        <f t="shared" si="725"/>
        <v>1.7370727354556013</v>
      </c>
      <c r="I221" s="4">
        <f t="shared" si="726"/>
        <v>1.7056320157604419</v>
      </c>
      <c r="J221" s="4">
        <f t="shared" si="727"/>
        <v>3.144071969515938E-2</v>
      </c>
      <c r="K221" s="2" t="str">
        <f t="shared" si="737"/>
        <v xml:space="preserve">      SPX</v>
      </c>
      <c r="L221" s="11">
        <f t="shared" si="738"/>
        <v>18354.188419344304</v>
      </c>
      <c r="M221" s="2">
        <f t="shared" si="728"/>
        <v>10679.185234063918</v>
      </c>
      <c r="N221" s="2">
        <f t="shared" si="729"/>
        <v>5369.4542747679079</v>
      </c>
      <c r="O221" s="2">
        <f t="shared" si="730"/>
        <v>5309.73095929601</v>
      </c>
      <c r="P221" s="2">
        <f t="shared" si="739"/>
        <v>11568.712280830458</v>
      </c>
      <c r="Q221" s="2">
        <f t="shared" si="740"/>
        <v>6648.2324456161159</v>
      </c>
      <c r="U221" s="5">
        <f t="shared" si="731"/>
        <v>3.4967000000000001</v>
      </c>
      <c r="V221" s="5">
        <f t="shared" si="732"/>
        <v>-0.56699999999999995</v>
      </c>
      <c r="X221" s="6">
        <v>32660</v>
      </c>
      <c r="Y221" s="2" t="str">
        <f t="shared" si="741"/>
        <v xml:space="preserve">      SPY</v>
      </c>
      <c r="Z221" s="11">
        <f t="shared" si="746"/>
        <v>18354.188419344304</v>
      </c>
      <c r="AA221" s="16">
        <f t="shared" si="591"/>
        <v>10679.185234063918</v>
      </c>
      <c r="AB221" s="16">
        <f t="shared" si="592"/>
        <v>5369.4542747679079</v>
      </c>
      <c r="AC221" s="16">
        <f t="shared" si="593"/>
        <v>5309.73095929601</v>
      </c>
      <c r="AD221" s="2">
        <f t="shared" si="716"/>
        <v>11568.712280830458</v>
      </c>
      <c r="AE221" s="2">
        <f t="shared" si="717"/>
        <v>6648.2324456161159</v>
      </c>
      <c r="AF221" s="12" t="str">
        <f t="shared" si="785"/>
        <v/>
      </c>
      <c r="AG221" s="13" t="str">
        <f t="shared" si="779"/>
        <v/>
      </c>
      <c r="AH221" s="13" t="str">
        <f t="shared" ref="AH221:AI221" si="812">IF($B221=12,((AD221/AD209)-1)*100,"")</f>
        <v/>
      </c>
      <c r="AI221" s="13" t="str">
        <f t="shared" si="812"/>
        <v/>
      </c>
      <c r="AK221" s="12"/>
      <c r="AS221" s="7">
        <f t="shared" si="781"/>
        <v>15.243371893226865</v>
      </c>
      <c r="AT221" s="7">
        <f t="shared" ref="AT221:AU221" si="813">((AD221/AD209)-1)*100</f>
        <v>36.264240387402857</v>
      </c>
      <c r="AU221" s="7">
        <f t="shared" si="813"/>
        <v>20.549431628780003</v>
      </c>
      <c r="AV221" s="7">
        <f t="shared" si="788"/>
        <v>-5.3060597355531378</v>
      </c>
      <c r="AW221" s="7"/>
      <c r="AX221" s="7">
        <f t="shared" si="695"/>
        <v>78.577692332172717</v>
      </c>
      <c r="AY221" s="7">
        <f t="shared" ref="AY221:AZ221" si="814">((AD221/AD160)-1)*100</f>
        <v>95.340870570981437</v>
      </c>
      <c r="AZ221" s="7">
        <f t="shared" si="814"/>
        <v>155.29191264328404</v>
      </c>
      <c r="BA221" s="7">
        <f t="shared" si="697"/>
        <v>-76.714220311111319</v>
      </c>
      <c r="BB221" s="7"/>
      <c r="BC221" s="7">
        <f t="shared" si="637"/>
        <v>166.37034489628135</v>
      </c>
      <c r="BD221" s="7">
        <f t="shared" ref="BD221:BE221" si="815">((AD221/AD109)-1)*100</f>
        <v>123.54824331236517</v>
      </c>
      <c r="BE221" s="7">
        <f t="shared" si="815"/>
        <v>319.85104369274183</v>
      </c>
      <c r="BF221" s="7">
        <f t="shared" si="639"/>
        <v>-153.48069879646047</v>
      </c>
      <c r="BH221" s="1">
        <f t="shared" si="791"/>
        <v>162</v>
      </c>
      <c r="BI221" s="1">
        <f t="shared" si="792"/>
        <v>149</v>
      </c>
      <c r="BJ221" s="1">
        <f t="shared" si="793"/>
        <v>147</v>
      </c>
      <c r="BK221" s="1">
        <f t="shared" si="794"/>
        <v>104</v>
      </c>
      <c r="BL221" s="1">
        <f t="shared" si="795"/>
        <v>199</v>
      </c>
      <c r="BN221" s="1">
        <f t="shared" si="703"/>
        <v>150</v>
      </c>
      <c r="BO221" s="1">
        <f t="shared" si="704"/>
        <v>149</v>
      </c>
      <c r="BP221" s="1">
        <f t="shared" si="705"/>
        <v>147</v>
      </c>
      <c r="BQ221" s="1">
        <f t="shared" si="706"/>
        <v>73</v>
      </c>
      <c r="BR221" s="1">
        <f t="shared" si="707"/>
        <v>150</v>
      </c>
      <c r="BT221" s="1">
        <f t="shared" si="644"/>
        <v>99</v>
      </c>
      <c r="BU221" s="1">
        <f t="shared" si="645"/>
        <v>99</v>
      </c>
      <c r="BV221" s="1">
        <f t="shared" si="646"/>
        <v>99</v>
      </c>
      <c r="BW221" s="1">
        <f t="shared" si="647"/>
        <v>66</v>
      </c>
      <c r="BX221" s="1">
        <f t="shared" si="648"/>
        <v>99</v>
      </c>
    </row>
    <row r="222" spans="1:76">
      <c r="A222" s="1">
        <v>1989</v>
      </c>
      <c r="B222" s="1">
        <v>7</v>
      </c>
      <c r="C222" s="4">
        <v>-2.8098000000000001</v>
      </c>
      <c r="D222" s="4">
        <v>9.0289999999999999</v>
      </c>
      <c r="E222" s="2">
        <f t="shared" si="722"/>
        <v>11243.654603163684</v>
      </c>
      <c r="F222" s="2">
        <f t="shared" si="723"/>
        <v>7248.501353130795</v>
      </c>
      <c r="G222" s="5">
        <f t="shared" si="724"/>
        <v>1.5511695529045173</v>
      </c>
      <c r="H222" s="4">
        <f t="shared" si="725"/>
        <v>1.5600220854069498</v>
      </c>
      <c r="I222" s="4">
        <f t="shared" si="726"/>
        <v>1.6649839992194091</v>
      </c>
      <c r="J222" s="4">
        <f t="shared" si="727"/>
        <v>-0.10496191381245934</v>
      </c>
      <c r="K222" s="2" t="str">
        <f t="shared" si="737"/>
        <v>GSCI</v>
      </c>
      <c r="L222" s="11">
        <f t="shared" si="738"/>
        <v>17838.472433137569</v>
      </c>
      <c r="M222" s="2">
        <f t="shared" si="728"/>
        <v>11007.729916166325</v>
      </c>
      <c r="N222" s="2">
        <f t="shared" si="729"/>
        <v>5218.5833485554795</v>
      </c>
      <c r="O222" s="2">
        <f t="shared" si="730"/>
        <v>5789.1465676108464</v>
      </c>
      <c r="P222" s="2">
        <f t="shared" si="739"/>
        <v>11243.654603163684</v>
      </c>
      <c r="Q222" s="2">
        <f t="shared" si="740"/>
        <v>7248.501353130795</v>
      </c>
      <c r="U222" s="5">
        <f t="shared" si="731"/>
        <v>-2.8098000000000001</v>
      </c>
      <c r="V222" s="5">
        <f t="shared" si="732"/>
        <v>9.0289999999999999</v>
      </c>
      <c r="X222" s="6">
        <v>32690</v>
      </c>
      <c r="Y222" s="2" t="str">
        <f t="shared" si="741"/>
        <v>DBC</v>
      </c>
      <c r="Z222" s="11">
        <f t="shared" si="746"/>
        <v>17838.472433137569</v>
      </c>
      <c r="AA222" s="16">
        <f t="shared" si="591"/>
        <v>11007.729916166325</v>
      </c>
      <c r="AB222" s="16">
        <f t="shared" si="592"/>
        <v>5218.5833485554795</v>
      </c>
      <c r="AC222" s="16">
        <f t="shared" si="593"/>
        <v>5789.1465676108464</v>
      </c>
      <c r="AD222" s="2">
        <f t="shared" si="716"/>
        <v>11243.654603163684</v>
      </c>
      <c r="AE222" s="2">
        <f t="shared" si="717"/>
        <v>7248.501353130795</v>
      </c>
      <c r="AF222" s="12" t="str">
        <f t="shared" si="785"/>
        <v/>
      </c>
      <c r="AG222" s="13" t="str">
        <f t="shared" si="779"/>
        <v/>
      </c>
      <c r="AH222" s="13" t="str">
        <f t="shared" ref="AH222:AI222" si="816">IF($B222=12,((AD222/AD210)-1)*100,"")</f>
        <v/>
      </c>
      <c r="AI222" s="13" t="str">
        <f t="shared" si="816"/>
        <v/>
      </c>
      <c r="AK222" s="12"/>
      <c r="AS222" s="7">
        <f t="shared" si="781"/>
        <v>12.4313785544925</v>
      </c>
      <c r="AT222" s="7">
        <f t="shared" ref="AT222:AU222" si="817">((AD222/AD210)-1)*100</f>
        <v>31.656607272374249</v>
      </c>
      <c r="AU222" s="7">
        <f t="shared" si="817"/>
        <v>31.933869174714701</v>
      </c>
      <c r="AV222" s="7">
        <f t="shared" si="788"/>
        <v>-19.502490620222201</v>
      </c>
      <c r="AW222" s="7"/>
      <c r="AX222" s="7">
        <f t="shared" si="695"/>
        <v>77.572624938764577</v>
      </c>
      <c r="AY222" s="7">
        <f t="shared" ref="AY222:AZ222" si="818">((AD222/AD161)-1)*100</f>
        <v>94.241456993356906</v>
      </c>
      <c r="AZ222" s="7">
        <f t="shared" si="818"/>
        <v>172.42514528035682</v>
      </c>
      <c r="BA222" s="7">
        <f t="shared" si="697"/>
        <v>-94.852520341592239</v>
      </c>
      <c r="BB222" s="7"/>
      <c r="BC222" s="7">
        <f t="shared" si="637"/>
        <v>200.94924612736071</v>
      </c>
      <c r="BD222" s="7">
        <f t="shared" ref="BD222:BE222" si="819">((AD222/AD110)-1)*100</f>
        <v>152.56818781440612</v>
      </c>
      <c r="BE222" s="7">
        <f t="shared" si="819"/>
        <v>407.05531184536585</v>
      </c>
      <c r="BF222" s="7">
        <f t="shared" si="639"/>
        <v>-206.10606571800514</v>
      </c>
      <c r="BH222" s="1">
        <f t="shared" si="791"/>
        <v>163</v>
      </c>
      <c r="BI222" s="1">
        <f t="shared" si="792"/>
        <v>150</v>
      </c>
      <c r="BJ222" s="1">
        <f t="shared" si="793"/>
        <v>148</v>
      </c>
      <c r="BK222" s="1">
        <f t="shared" si="794"/>
        <v>104</v>
      </c>
      <c r="BL222" s="1">
        <f t="shared" si="795"/>
        <v>200</v>
      </c>
      <c r="BN222" s="1">
        <f t="shared" si="703"/>
        <v>151</v>
      </c>
      <c r="BO222" s="1">
        <f t="shared" si="704"/>
        <v>150</v>
      </c>
      <c r="BP222" s="1">
        <f t="shared" si="705"/>
        <v>148</v>
      </c>
      <c r="BQ222" s="1">
        <f t="shared" si="706"/>
        <v>73</v>
      </c>
      <c r="BR222" s="1">
        <f t="shared" si="707"/>
        <v>151</v>
      </c>
      <c r="BT222" s="1">
        <f t="shared" si="644"/>
        <v>100</v>
      </c>
      <c r="BU222" s="1">
        <f t="shared" si="645"/>
        <v>100</v>
      </c>
      <c r="BV222" s="1">
        <f t="shared" si="646"/>
        <v>100</v>
      </c>
      <c r="BW222" s="1">
        <f t="shared" si="647"/>
        <v>66</v>
      </c>
      <c r="BX222" s="1">
        <f t="shared" si="648"/>
        <v>100</v>
      </c>
    </row>
    <row r="223" spans="1:76">
      <c r="A223" s="1">
        <v>1989</v>
      </c>
      <c r="B223" s="1">
        <v>8</v>
      </c>
      <c r="C223" s="4">
        <v>3.4744000000000002</v>
      </c>
      <c r="D223" s="4">
        <v>1.9550000000000001</v>
      </c>
      <c r="E223" s="2">
        <f t="shared" si="722"/>
        <v>11634.304138696005</v>
      </c>
      <c r="F223" s="2">
        <f t="shared" si="723"/>
        <v>7390.2095545845013</v>
      </c>
      <c r="G223" s="5">
        <f t="shared" si="724"/>
        <v>1.5742860946992616</v>
      </c>
      <c r="H223" s="4">
        <f t="shared" si="725"/>
        <v>1.5736068561615326</v>
      </c>
      <c r="I223" s="4">
        <f t="shared" si="726"/>
        <v>1.6411161296088441</v>
      </c>
      <c r="J223" s="4">
        <f t="shared" si="727"/>
        <v>-6.7509273447311502E-2</v>
      </c>
      <c r="K223" s="2" t="str">
        <f t="shared" si="737"/>
        <v xml:space="preserve">      SPX</v>
      </c>
      <c r="L223" s="11">
        <f t="shared" si="738"/>
        <v>18187.214569205407</v>
      </c>
      <c r="M223" s="2">
        <f t="shared" si="728"/>
        <v>11302.22219142533</v>
      </c>
      <c r="N223" s="2">
        <f t="shared" si="729"/>
        <v>5399.8978084176915</v>
      </c>
      <c r="O223" s="2">
        <f t="shared" si="730"/>
        <v>5902.3243830076381</v>
      </c>
      <c r="P223" s="2">
        <f t="shared" si="739"/>
        <v>11634.304138696005</v>
      </c>
      <c r="Q223" s="2">
        <f t="shared" si="740"/>
        <v>7390.2095545845013</v>
      </c>
      <c r="U223" s="5">
        <f t="shared" si="731"/>
        <v>3.4744000000000002</v>
      </c>
      <c r="V223" s="5">
        <f t="shared" si="732"/>
        <v>1.9550000000000001</v>
      </c>
      <c r="X223" s="6">
        <v>32721</v>
      </c>
      <c r="Y223" s="2" t="str">
        <f t="shared" si="741"/>
        <v xml:space="preserve">      SPY</v>
      </c>
      <c r="Z223" s="11">
        <f t="shared" si="746"/>
        <v>18187.214569205407</v>
      </c>
      <c r="AA223" s="16">
        <f t="shared" si="591"/>
        <v>11302.22219142533</v>
      </c>
      <c r="AB223" s="16">
        <f t="shared" si="592"/>
        <v>5399.8978084176915</v>
      </c>
      <c r="AC223" s="16">
        <f t="shared" si="593"/>
        <v>5902.3243830076381</v>
      </c>
      <c r="AD223" s="2">
        <f t="shared" si="716"/>
        <v>11634.304138696005</v>
      </c>
      <c r="AE223" s="2">
        <f t="shared" si="717"/>
        <v>7390.2095545845013</v>
      </c>
      <c r="AF223" s="12" t="str">
        <f t="shared" si="785"/>
        <v/>
      </c>
      <c r="AG223" s="13" t="str">
        <f t="shared" si="779"/>
        <v/>
      </c>
      <c r="AH223" s="13" t="str">
        <f t="shared" ref="AH223:AI223" si="820">IF($B223=12,((AD223/AD211)-1)*100,"")</f>
        <v/>
      </c>
      <c r="AI223" s="13" t="str">
        <f t="shared" si="820"/>
        <v/>
      </c>
      <c r="AK223" s="12"/>
      <c r="AS223" s="7">
        <f t="shared" si="781"/>
        <v>18.657845872607858</v>
      </c>
      <c r="AT223" s="7">
        <f t="shared" ref="AT223:AU223" si="821">((AD223/AD211)-1)*100</f>
        <v>37.157382554601945</v>
      </c>
      <c r="AU223" s="7">
        <f t="shared" si="821"/>
        <v>39.240387471746139</v>
      </c>
      <c r="AV223" s="7">
        <f t="shared" si="788"/>
        <v>-20.582541599138281</v>
      </c>
      <c r="AW223" s="7"/>
      <c r="AX223" s="7">
        <f t="shared" si="695"/>
        <v>94.079312715544219</v>
      </c>
      <c r="AY223" s="7">
        <f t="shared" ref="AY223:AZ223" si="822">((AD223/AD162)-1)*100</f>
        <v>115.46143392314848</v>
      </c>
      <c r="AZ223" s="7">
        <f t="shared" si="822"/>
        <v>181.2384131941958</v>
      </c>
      <c r="BA223" s="7">
        <f t="shared" si="697"/>
        <v>-87.159100478651581</v>
      </c>
      <c r="BB223" s="7"/>
      <c r="BC223" s="7">
        <f t="shared" si="637"/>
        <v>193.27471386707572</v>
      </c>
      <c r="BD223" s="7">
        <f t="shared" ref="BD223:BE223" si="823">((AD223/AD111)-1)*100</f>
        <v>152.00487237618557</v>
      </c>
      <c r="BE223" s="7">
        <f t="shared" si="823"/>
        <v>394.12485131562158</v>
      </c>
      <c r="BF223" s="7">
        <f t="shared" si="639"/>
        <v>-200.85013744854587</v>
      </c>
      <c r="BH223" s="1">
        <f t="shared" si="791"/>
        <v>164</v>
      </c>
      <c r="BI223" s="1">
        <f t="shared" si="792"/>
        <v>151</v>
      </c>
      <c r="BJ223" s="1">
        <f t="shared" si="793"/>
        <v>149</v>
      </c>
      <c r="BK223" s="1">
        <f t="shared" si="794"/>
        <v>104</v>
      </c>
      <c r="BL223" s="1">
        <f t="shared" si="795"/>
        <v>201</v>
      </c>
      <c r="BN223" s="1">
        <f t="shared" si="703"/>
        <v>152</v>
      </c>
      <c r="BO223" s="1">
        <f t="shared" si="704"/>
        <v>151</v>
      </c>
      <c r="BP223" s="1">
        <f t="shared" si="705"/>
        <v>149</v>
      </c>
      <c r="BQ223" s="1">
        <f t="shared" si="706"/>
        <v>73</v>
      </c>
      <c r="BR223" s="1">
        <f t="shared" si="707"/>
        <v>152</v>
      </c>
      <c r="BT223" s="1">
        <f t="shared" si="644"/>
        <v>101</v>
      </c>
      <c r="BU223" s="1">
        <f t="shared" si="645"/>
        <v>101</v>
      </c>
      <c r="BV223" s="1">
        <f t="shared" si="646"/>
        <v>101</v>
      </c>
      <c r="BW223" s="1">
        <f t="shared" si="647"/>
        <v>66</v>
      </c>
      <c r="BX223" s="1">
        <f t="shared" si="648"/>
        <v>101</v>
      </c>
    </row>
    <row r="224" spans="1:76">
      <c r="A224" s="1">
        <v>1989</v>
      </c>
      <c r="B224" s="1">
        <v>9</v>
      </c>
      <c r="C224" s="4">
        <v>5.9561000000000002</v>
      </c>
      <c r="D224" s="4">
        <v>-0.40600000000000003</v>
      </c>
      <c r="E224" s="2">
        <f t="shared" si="722"/>
        <v>12327.254927500877</v>
      </c>
      <c r="F224" s="2">
        <f t="shared" si="723"/>
        <v>7360.205303792889</v>
      </c>
      <c r="G224" s="5">
        <f t="shared" si="724"/>
        <v>1.6748520481009339</v>
      </c>
      <c r="H224" s="4">
        <f t="shared" si="725"/>
        <v>1.6700308484847719</v>
      </c>
      <c r="I224" s="4">
        <f t="shared" si="726"/>
        <v>1.6499940028962363</v>
      </c>
      <c r="J224" s="4">
        <f t="shared" si="727"/>
        <v>2.0036845588535579E-2</v>
      </c>
      <c r="K224" s="2" t="str">
        <f t="shared" si="737"/>
        <v xml:space="preserve">      SPX</v>
      </c>
      <c r="L224" s="11">
        <f t="shared" si="738"/>
        <v>18113.374478054433</v>
      </c>
      <c r="M224" s="2">
        <f t="shared" si="728"/>
        <v>11599.882067797484</v>
      </c>
      <c r="N224" s="2">
        <f t="shared" si="729"/>
        <v>5721.5211217848573</v>
      </c>
      <c r="O224" s="2">
        <f t="shared" si="730"/>
        <v>5878.3609460126272</v>
      </c>
      <c r="P224" s="2">
        <f t="shared" si="739"/>
        <v>12327.254927500877</v>
      </c>
      <c r="Q224" s="2">
        <f t="shared" si="740"/>
        <v>7360.205303792889</v>
      </c>
      <c r="U224" s="5">
        <f t="shared" si="731"/>
        <v>5.9561000000000002</v>
      </c>
      <c r="V224" s="5">
        <f t="shared" si="732"/>
        <v>-0.40600000000000003</v>
      </c>
      <c r="X224" s="6">
        <v>32752</v>
      </c>
      <c r="Y224" s="2" t="str">
        <f t="shared" si="741"/>
        <v xml:space="preserve">      SPY</v>
      </c>
      <c r="Z224" s="11">
        <f t="shared" si="746"/>
        <v>18113.374478054433</v>
      </c>
      <c r="AA224" s="16">
        <f t="shared" si="591"/>
        <v>11599.882067797484</v>
      </c>
      <c r="AB224" s="16">
        <f t="shared" si="592"/>
        <v>5721.5211217848573</v>
      </c>
      <c r="AC224" s="16">
        <f t="shared" si="593"/>
        <v>5878.3609460126272</v>
      </c>
      <c r="AD224" s="2">
        <f t="shared" si="716"/>
        <v>12327.254927500877</v>
      </c>
      <c r="AE224" s="2">
        <f t="shared" si="717"/>
        <v>7360.205303792889</v>
      </c>
      <c r="AF224" s="12" t="str">
        <f t="shared" si="785"/>
        <v/>
      </c>
      <c r="AG224" s="13" t="str">
        <f t="shared" si="779"/>
        <v/>
      </c>
      <c r="AH224" s="13" t="str">
        <f t="shared" ref="AH224:AI224" si="824">IF($B224=12,((AD224/AD212)-1)*100,"")</f>
        <v/>
      </c>
      <c r="AI224" s="13" t="str">
        <f t="shared" si="824"/>
        <v/>
      </c>
      <c r="AK224" s="12"/>
      <c r="AS224" s="7">
        <f t="shared" si="781"/>
        <v>21.493724143553059</v>
      </c>
      <c r="AT224" s="7">
        <f t="shared" ref="AT224:AU224" si="825">((AD224/AD212)-1)*100</f>
        <v>49.4064554971986</v>
      </c>
      <c r="AU224" s="7">
        <f t="shared" si="825"/>
        <v>33.007616940764862</v>
      </c>
      <c r="AV224" s="7">
        <f t="shared" si="788"/>
        <v>-11.513892797211803</v>
      </c>
      <c r="AW224" s="7"/>
      <c r="AX224" s="7">
        <f t="shared" si="695"/>
        <v>74.065784777269684</v>
      </c>
      <c r="AY224" s="7">
        <f t="shared" ref="AY224:AZ224" si="826">((AD224/AD163)-1)*100</f>
        <v>118.89853180964778</v>
      </c>
      <c r="AZ224" s="7">
        <f t="shared" si="826"/>
        <v>152.23700773256556</v>
      </c>
      <c r="BA224" s="7">
        <f t="shared" si="697"/>
        <v>-78.171222955295875</v>
      </c>
      <c r="BB224" s="7"/>
      <c r="BC224" s="7">
        <f t="shared" si="637"/>
        <v>177.78899675572569</v>
      </c>
      <c r="BD224" s="7">
        <f t="shared" ref="BD224:BE224" si="827">((AD224/AD112)-1)*100</f>
        <v>151.70958497496576</v>
      </c>
      <c r="BE224" s="7">
        <f t="shared" si="827"/>
        <v>368.03369069606094</v>
      </c>
      <c r="BF224" s="7">
        <f t="shared" si="639"/>
        <v>-190.24469394033525</v>
      </c>
      <c r="BH224" s="1">
        <f t="shared" si="791"/>
        <v>165</v>
      </c>
      <c r="BI224" s="1">
        <f t="shared" si="792"/>
        <v>152</v>
      </c>
      <c r="BJ224" s="1">
        <f t="shared" si="793"/>
        <v>150</v>
      </c>
      <c r="BK224" s="1">
        <f t="shared" si="794"/>
        <v>104</v>
      </c>
      <c r="BL224" s="1">
        <f t="shared" si="795"/>
        <v>202</v>
      </c>
      <c r="BN224" s="1">
        <f t="shared" si="703"/>
        <v>153</v>
      </c>
      <c r="BO224" s="1">
        <f t="shared" si="704"/>
        <v>152</v>
      </c>
      <c r="BP224" s="1">
        <f t="shared" si="705"/>
        <v>150</v>
      </c>
      <c r="BQ224" s="1">
        <f t="shared" si="706"/>
        <v>73</v>
      </c>
      <c r="BR224" s="1">
        <f t="shared" si="707"/>
        <v>153</v>
      </c>
      <c r="BT224" s="1">
        <f t="shared" si="644"/>
        <v>102</v>
      </c>
      <c r="BU224" s="1">
        <f t="shared" si="645"/>
        <v>102</v>
      </c>
      <c r="BV224" s="1">
        <f t="shared" si="646"/>
        <v>102</v>
      </c>
      <c r="BW224" s="1">
        <f t="shared" si="647"/>
        <v>66</v>
      </c>
      <c r="BX224" s="1">
        <f t="shared" si="648"/>
        <v>102</v>
      </c>
    </row>
    <row r="225" spans="1:76">
      <c r="A225" s="1">
        <v>1989</v>
      </c>
      <c r="B225" s="1">
        <v>10</v>
      </c>
      <c r="C225" s="4">
        <v>-0.70379999999999998</v>
      </c>
      <c r="D225" s="4">
        <v>-2.3220000000000001</v>
      </c>
      <c r="E225" s="2">
        <f t="shared" si="722"/>
        <v>12240.495707321126</v>
      </c>
      <c r="F225" s="2">
        <f t="shared" si="723"/>
        <v>7189.3013366388177</v>
      </c>
      <c r="G225" s="5">
        <f t="shared" si="724"/>
        <v>1.7025987831306946</v>
      </c>
      <c r="H225" s="4">
        <f t="shared" si="725"/>
        <v>1.7010479290999365</v>
      </c>
      <c r="I225" s="4">
        <f t="shared" si="726"/>
        <v>1.6638373661158306</v>
      </c>
      <c r="J225" s="4">
        <f t="shared" si="727"/>
        <v>3.7210562984105966E-2</v>
      </c>
      <c r="K225" s="2" t="str">
        <f t="shared" si="737"/>
        <v>GSCI</v>
      </c>
      <c r="L225" s="11">
        <f t="shared" si="738"/>
        <v>17985.892548477885</v>
      </c>
      <c r="M225" s="2">
        <f t="shared" si="728"/>
        <v>11423.118460975949</v>
      </c>
      <c r="N225" s="2">
        <f t="shared" si="729"/>
        <v>5681.2530561297353</v>
      </c>
      <c r="O225" s="2">
        <f t="shared" si="730"/>
        <v>5741.865404846214</v>
      </c>
      <c r="P225" s="2">
        <f t="shared" si="739"/>
        <v>12240.495707321126</v>
      </c>
      <c r="Q225" s="2">
        <f t="shared" si="740"/>
        <v>7189.3013366388177</v>
      </c>
      <c r="U225" s="5">
        <f t="shared" si="731"/>
        <v>-0.70379999999999998</v>
      </c>
      <c r="V225" s="5">
        <f t="shared" si="732"/>
        <v>-2.3220000000000001</v>
      </c>
      <c r="X225" s="6">
        <v>32782</v>
      </c>
      <c r="Y225" s="2" t="str">
        <f t="shared" si="741"/>
        <v>DBC</v>
      </c>
      <c r="Z225" s="11">
        <f t="shared" si="746"/>
        <v>17985.892548477885</v>
      </c>
      <c r="AA225" s="16">
        <f t="shared" si="591"/>
        <v>11423.118460975949</v>
      </c>
      <c r="AB225" s="16">
        <f t="shared" si="592"/>
        <v>5681.2530561297353</v>
      </c>
      <c r="AC225" s="16">
        <f t="shared" si="593"/>
        <v>5741.865404846214</v>
      </c>
      <c r="AD225" s="2">
        <f t="shared" si="716"/>
        <v>12240.495707321126</v>
      </c>
      <c r="AE225" s="2">
        <f t="shared" si="717"/>
        <v>7189.3013366388177</v>
      </c>
      <c r="AF225" s="12" t="str">
        <f t="shared" si="785"/>
        <v/>
      </c>
      <c r="AG225" s="13" t="str">
        <f t="shared" si="779"/>
        <v/>
      </c>
      <c r="AH225" s="13" t="str">
        <f t="shared" ref="AH225:AI225" si="828">IF($B225=12,((AD225/AD213)-1)*100,"")</f>
        <v/>
      </c>
      <c r="AI225" s="13" t="str">
        <f t="shared" si="828"/>
        <v/>
      </c>
      <c r="AK225" s="12"/>
      <c r="AS225" s="7">
        <f t="shared" si="781"/>
        <v>17.371041517192086</v>
      </c>
      <c r="AT225" s="7">
        <f t="shared" ref="AT225:AU225" si="829">((AD225/AD213)-1)*100</f>
        <v>41.505095696050589</v>
      </c>
      <c r="AU225" s="7">
        <f t="shared" si="829"/>
        <v>26.400198547828737</v>
      </c>
      <c r="AV225" s="7">
        <f t="shared" si="788"/>
        <v>-9.0291570306366502</v>
      </c>
      <c r="AW225" s="7"/>
      <c r="AX225" s="7">
        <f t="shared" si="695"/>
        <v>72.799237966895177</v>
      </c>
      <c r="AY225" s="7">
        <f t="shared" ref="AY225:AZ225" si="830">((AD225/AD164)-1)*100</f>
        <v>119.07746294946185</v>
      </c>
      <c r="AZ225" s="7">
        <f t="shared" si="830"/>
        <v>146.3209473856428</v>
      </c>
      <c r="BA225" s="7">
        <f t="shared" si="697"/>
        <v>-73.521709418747619</v>
      </c>
      <c r="BB225" s="7"/>
      <c r="BC225" s="7">
        <f t="shared" si="637"/>
        <v>167.3741981665687</v>
      </c>
      <c r="BD225" s="7">
        <f t="shared" ref="BD225:BE225" si="831">((AD225/AD113)-1)*100</f>
        <v>136.61810966835145</v>
      </c>
      <c r="BE225" s="7">
        <f t="shared" si="831"/>
        <v>343.14484548689313</v>
      </c>
      <c r="BF225" s="7">
        <f t="shared" si="639"/>
        <v>-175.77064732032443</v>
      </c>
      <c r="BH225" s="1">
        <f t="shared" si="791"/>
        <v>166</v>
      </c>
      <c r="BI225" s="1">
        <f t="shared" si="792"/>
        <v>153</v>
      </c>
      <c r="BJ225" s="1">
        <f t="shared" si="793"/>
        <v>151</v>
      </c>
      <c r="BK225" s="1">
        <f t="shared" si="794"/>
        <v>104</v>
      </c>
      <c r="BL225" s="1">
        <f t="shared" si="795"/>
        <v>203</v>
      </c>
      <c r="BN225" s="1">
        <f t="shared" si="703"/>
        <v>154</v>
      </c>
      <c r="BO225" s="1">
        <f t="shared" si="704"/>
        <v>153</v>
      </c>
      <c r="BP225" s="1">
        <f t="shared" si="705"/>
        <v>151</v>
      </c>
      <c r="BQ225" s="1">
        <f t="shared" si="706"/>
        <v>73</v>
      </c>
      <c r="BR225" s="1">
        <f t="shared" si="707"/>
        <v>154</v>
      </c>
      <c r="BT225" s="1">
        <f t="shared" si="644"/>
        <v>103</v>
      </c>
      <c r="BU225" s="1">
        <f t="shared" si="645"/>
        <v>103</v>
      </c>
      <c r="BV225" s="1">
        <f t="shared" si="646"/>
        <v>103</v>
      </c>
      <c r="BW225" s="1">
        <f t="shared" si="647"/>
        <v>66</v>
      </c>
      <c r="BX225" s="1">
        <f t="shared" si="648"/>
        <v>103</v>
      </c>
    </row>
    <row r="226" spans="1:76">
      <c r="A226" s="1">
        <v>1989</v>
      </c>
      <c r="B226" s="1">
        <v>11</v>
      </c>
      <c r="C226" s="4">
        <v>1.6133</v>
      </c>
      <c r="D226" s="4">
        <v>2.0390000000000001</v>
      </c>
      <c r="E226" s="2">
        <f t="shared" si="722"/>
        <v>12437.971624567337</v>
      </c>
      <c r="F226" s="2">
        <f t="shared" si="723"/>
        <v>7335.8911908928822</v>
      </c>
      <c r="G226" s="5">
        <f t="shared" si="724"/>
        <v>1.6954956529355856</v>
      </c>
      <c r="H226" s="4">
        <f t="shared" si="725"/>
        <v>1.6957600470386498</v>
      </c>
      <c r="I226" s="4">
        <f t="shared" si="726"/>
        <v>1.6721684942262924</v>
      </c>
      <c r="J226" s="4">
        <f t="shared" si="727"/>
        <v>2.3591552812357364E-2</v>
      </c>
      <c r="K226" s="2" t="str">
        <f t="shared" si="737"/>
        <v>GSCI</v>
      </c>
      <c r="L226" s="11">
        <f t="shared" si="738"/>
        <v>18276.058952962478</v>
      </c>
      <c r="M226" s="2">
        <f t="shared" si="728"/>
        <v>11631.850752135302</v>
      </c>
      <c r="N226" s="2">
        <f t="shared" si="729"/>
        <v>5772.9087116842757</v>
      </c>
      <c r="O226" s="2">
        <f t="shared" si="730"/>
        <v>5858.9420404510274</v>
      </c>
      <c r="P226" s="2">
        <f t="shared" si="739"/>
        <v>12437.971624567337</v>
      </c>
      <c r="Q226" s="2">
        <f t="shared" si="740"/>
        <v>7335.8911908928822</v>
      </c>
      <c r="U226" s="5">
        <f t="shared" si="731"/>
        <v>1.6133</v>
      </c>
      <c r="V226" s="5">
        <f t="shared" si="732"/>
        <v>2.0390000000000001</v>
      </c>
      <c r="X226" s="6">
        <v>32813</v>
      </c>
      <c r="Y226" s="2" t="str">
        <f t="shared" si="741"/>
        <v>DBC</v>
      </c>
      <c r="Z226" s="11">
        <f t="shared" si="746"/>
        <v>18276.058952962478</v>
      </c>
      <c r="AA226" s="16">
        <f t="shared" si="591"/>
        <v>11631.850752135302</v>
      </c>
      <c r="AB226" s="16">
        <f t="shared" si="592"/>
        <v>5772.9087116842757</v>
      </c>
      <c r="AC226" s="16">
        <f t="shared" si="593"/>
        <v>5858.9420404510274</v>
      </c>
      <c r="AD226" s="2">
        <f t="shared" si="716"/>
        <v>12437.971624567337</v>
      </c>
      <c r="AE226" s="2">
        <f t="shared" si="717"/>
        <v>7335.8911908928822</v>
      </c>
      <c r="AF226" s="12" t="str">
        <f t="shared" si="785"/>
        <v/>
      </c>
      <c r="AG226" s="13" t="str">
        <f t="shared" si="779"/>
        <v/>
      </c>
      <c r="AH226" s="13" t="str">
        <f t="shared" ref="AH226:AI226" si="832">IF($B226=12,((AD226/AD214)-1)*100,"")</f>
        <v/>
      </c>
      <c r="AI226" s="13" t="str">
        <f t="shared" si="832"/>
        <v/>
      </c>
      <c r="AK226" s="12"/>
      <c r="AS226" s="7">
        <f t="shared" si="781"/>
        <v>20.988677179801108</v>
      </c>
      <c r="AT226" s="7">
        <f t="shared" ref="AT226:AU226" si="833">((AD226/AD214)-1)*100</f>
        <v>35.974623584502297</v>
      </c>
      <c r="AU226" s="7">
        <f t="shared" si="833"/>
        <v>30.841997054241908</v>
      </c>
      <c r="AV226" s="7">
        <f t="shared" si="788"/>
        <v>-9.8533198744407997</v>
      </c>
      <c r="AW226" s="7"/>
      <c r="AX226" s="7">
        <f t="shared" si="695"/>
        <v>74.913590748632856</v>
      </c>
      <c r="AY226" s="7">
        <f t="shared" ref="AY226:AZ226" si="834">((AD226/AD165)-1)*100</f>
        <v>121.59869044650407</v>
      </c>
      <c r="AZ226" s="7">
        <f t="shared" si="834"/>
        <v>150.37947054125223</v>
      </c>
      <c r="BA226" s="7">
        <f t="shared" si="697"/>
        <v>-75.465879792619376</v>
      </c>
      <c r="BB226" s="7"/>
      <c r="BC226" s="7">
        <f t="shared" si="637"/>
        <v>159.37248132003342</v>
      </c>
      <c r="BD226" s="7">
        <f t="shared" ref="BD226:BE226" si="835">((AD226/AD114)-1)*100</f>
        <v>129.53683134265054</v>
      </c>
      <c r="BE226" s="7">
        <f t="shared" si="835"/>
        <v>322.76065491110683</v>
      </c>
      <c r="BF226" s="7">
        <f t="shared" si="639"/>
        <v>-163.38817359107341</v>
      </c>
      <c r="BH226" s="1">
        <f t="shared" si="791"/>
        <v>167</v>
      </c>
      <c r="BI226" s="1">
        <f t="shared" si="792"/>
        <v>154</v>
      </c>
      <c r="BJ226" s="1">
        <f t="shared" si="793"/>
        <v>152</v>
      </c>
      <c r="BK226" s="1">
        <f t="shared" si="794"/>
        <v>104</v>
      </c>
      <c r="BL226" s="1">
        <f t="shared" si="795"/>
        <v>204</v>
      </c>
      <c r="BN226" s="1">
        <f t="shared" si="703"/>
        <v>155</v>
      </c>
      <c r="BO226" s="1">
        <f t="shared" si="704"/>
        <v>154</v>
      </c>
      <c r="BP226" s="1">
        <f t="shared" si="705"/>
        <v>152</v>
      </c>
      <c r="BQ226" s="1">
        <f t="shared" si="706"/>
        <v>73</v>
      </c>
      <c r="BR226" s="1">
        <f t="shared" si="707"/>
        <v>155</v>
      </c>
      <c r="BT226" s="1">
        <f t="shared" si="644"/>
        <v>104</v>
      </c>
      <c r="BU226" s="1">
        <f t="shared" si="645"/>
        <v>104</v>
      </c>
      <c r="BV226" s="1">
        <f t="shared" si="646"/>
        <v>104</v>
      </c>
      <c r="BW226" s="1">
        <f t="shared" si="647"/>
        <v>66</v>
      </c>
      <c r="BX226" s="1">
        <f t="shared" si="648"/>
        <v>104</v>
      </c>
    </row>
    <row r="227" spans="1:76">
      <c r="A227" s="1">
        <v>1989</v>
      </c>
      <c r="B227" s="1">
        <v>12</v>
      </c>
      <c r="C227" s="4">
        <v>9.1319999999999997</v>
      </c>
      <c r="D227" s="4">
        <v>2.4009999999999998</v>
      </c>
      <c r="E227" s="2">
        <f t="shared" si="722"/>
        <v>13573.807193322828</v>
      </c>
      <c r="F227" s="2">
        <f t="shared" si="723"/>
        <v>7512.0259383862212</v>
      </c>
      <c r="G227" s="5">
        <f t="shared" si="724"/>
        <v>1.8069436001227166</v>
      </c>
      <c r="H227" s="4">
        <f t="shared" si="725"/>
        <v>1.8016491452139516</v>
      </c>
      <c r="I227" s="4">
        <f t="shared" si="726"/>
        <v>1.7076356273569304</v>
      </c>
      <c r="J227" s="4">
        <f t="shared" si="727"/>
        <v>9.4013517857021167E-2</v>
      </c>
      <c r="K227" s="2" t="str">
        <f t="shared" si="737"/>
        <v>GSCI</v>
      </c>
      <c r="L227" s="11">
        <f t="shared" si="738"/>
        <v>19945.028656547012</v>
      </c>
      <c r="M227" s="2">
        <f t="shared" si="728"/>
        <v>12299.70597407754</v>
      </c>
      <c r="N227" s="2">
        <f t="shared" si="729"/>
        <v>6300.0907352352842</v>
      </c>
      <c r="O227" s="2">
        <f t="shared" si="730"/>
        <v>5999.615238842257</v>
      </c>
      <c r="P227" s="2">
        <f t="shared" si="739"/>
        <v>13573.807193322828</v>
      </c>
      <c r="Q227" s="2">
        <f t="shared" si="740"/>
        <v>7512.0259383862212</v>
      </c>
      <c r="U227" s="5">
        <f t="shared" si="731"/>
        <v>9.1319999999999997</v>
      </c>
      <c r="V227" s="5">
        <f t="shared" si="732"/>
        <v>2.4009999999999998</v>
      </c>
      <c r="X227" s="6">
        <v>32843</v>
      </c>
      <c r="Y227" s="2" t="str">
        <f t="shared" si="741"/>
        <v>DBC</v>
      </c>
      <c r="Z227" s="11">
        <f t="shared" si="746"/>
        <v>19945.028656547012</v>
      </c>
      <c r="AA227" s="16">
        <f t="shared" si="591"/>
        <v>12299.70597407754</v>
      </c>
      <c r="AB227" s="16">
        <f t="shared" si="592"/>
        <v>6300.0907352352842</v>
      </c>
      <c r="AC227" s="16">
        <f t="shared" si="593"/>
        <v>5999.615238842257</v>
      </c>
      <c r="AD227" s="2">
        <f t="shared" si="716"/>
        <v>13573.807193322828</v>
      </c>
      <c r="AE227" s="2">
        <f t="shared" si="717"/>
        <v>7512.0259383862212</v>
      </c>
      <c r="AF227" s="12">
        <f t="shared" si="785"/>
        <v>1989</v>
      </c>
      <c r="AG227" s="13">
        <f t="shared" si="779"/>
        <v>23.040632156571995</v>
      </c>
      <c r="AH227" s="13">
        <f t="shared" ref="AH227:AI227" si="836">IF($B227=12,((AD227/AD215)-1)*100,"")</f>
        <v>38.28073860354764</v>
      </c>
      <c r="AI227" s="13">
        <f t="shared" si="836"/>
        <v>31.685599688942222</v>
      </c>
      <c r="AK227" s="12"/>
      <c r="AS227" s="7">
        <f t="shared" si="781"/>
        <v>23.040632156571995</v>
      </c>
      <c r="AT227" s="7">
        <f t="shared" ref="AT227:AU227" si="837">((AD227/AD215)-1)*100</f>
        <v>38.28073860354764</v>
      </c>
      <c r="AU227" s="7">
        <f t="shared" si="837"/>
        <v>31.685599688942222</v>
      </c>
      <c r="AV227" s="7">
        <f t="shared" si="788"/>
        <v>-8.6449675323702273</v>
      </c>
      <c r="AW227" s="7"/>
      <c r="AX227" s="7">
        <f t="shared" si="695"/>
        <v>93.048846941543317</v>
      </c>
      <c r="AY227" s="7">
        <f t="shared" ref="AY227:AZ227" si="838">((AD227/AD166)-1)*100</f>
        <v>140.92030844690589</v>
      </c>
      <c r="AZ227" s="7">
        <f t="shared" si="838"/>
        <v>159.29518773154098</v>
      </c>
      <c r="BA227" s="7">
        <f t="shared" si="697"/>
        <v>-66.24634078999766</v>
      </c>
      <c r="BB227" s="7"/>
      <c r="BC227" s="7">
        <f t="shared" si="637"/>
        <v>180.22529854588001</v>
      </c>
      <c r="BD227" s="7">
        <f t="shared" ref="BD227:BE227" si="839">((AD227/AD115)-1)*100</f>
        <v>146.5314438493258</v>
      </c>
      <c r="BE227" s="7">
        <f t="shared" si="839"/>
        <v>328.57821250707605</v>
      </c>
      <c r="BF227" s="7">
        <f t="shared" si="639"/>
        <v>-148.35291396119604</v>
      </c>
      <c r="BH227" s="1">
        <f t="shared" si="791"/>
        <v>168</v>
      </c>
      <c r="BI227" s="1">
        <f t="shared" si="792"/>
        <v>155</v>
      </c>
      <c r="BJ227" s="1">
        <f t="shared" si="793"/>
        <v>153</v>
      </c>
      <c r="BK227" s="1">
        <f t="shared" si="794"/>
        <v>104</v>
      </c>
      <c r="BL227" s="1">
        <f t="shared" si="795"/>
        <v>205</v>
      </c>
      <c r="BN227" s="1">
        <f t="shared" si="703"/>
        <v>156</v>
      </c>
      <c r="BO227" s="1">
        <f t="shared" si="704"/>
        <v>155</v>
      </c>
      <c r="BP227" s="1">
        <f t="shared" si="705"/>
        <v>153</v>
      </c>
      <c r="BQ227" s="1">
        <f t="shared" si="706"/>
        <v>73</v>
      </c>
      <c r="BR227" s="1">
        <f t="shared" si="707"/>
        <v>156</v>
      </c>
      <c r="BT227" s="1">
        <f t="shared" si="644"/>
        <v>105</v>
      </c>
      <c r="BU227" s="1">
        <f t="shared" si="645"/>
        <v>105</v>
      </c>
      <c r="BV227" s="1">
        <f t="shared" si="646"/>
        <v>105</v>
      </c>
      <c r="BW227" s="1">
        <f t="shared" si="647"/>
        <v>66</v>
      </c>
      <c r="BX227" s="1">
        <f t="shared" si="648"/>
        <v>105</v>
      </c>
    </row>
    <row r="228" spans="1:76">
      <c r="A228" s="1">
        <v>1990</v>
      </c>
      <c r="B228" s="1">
        <v>1</v>
      </c>
      <c r="C228" s="4">
        <v>-0.43769999999999998</v>
      </c>
      <c r="D228" s="4">
        <v>-6.7140000000000004</v>
      </c>
      <c r="E228" s="2">
        <f t="shared" si="722"/>
        <v>13514.394639237655</v>
      </c>
      <c r="F228" s="2">
        <f t="shared" si="723"/>
        <v>7007.6685168829708</v>
      </c>
      <c r="G228" s="5">
        <f t="shared" si="724"/>
        <v>1.9285151126481783</v>
      </c>
      <c r="H228" s="4">
        <f t="shared" si="725"/>
        <v>1.9224738761036915</v>
      </c>
      <c r="I228" s="4">
        <f t="shared" si="726"/>
        <v>1.7657618076967325</v>
      </c>
      <c r="J228" s="4">
        <f t="shared" si="727"/>
        <v>0.15671206840695895</v>
      </c>
      <c r="K228" s="2" t="str">
        <f t="shared" si="737"/>
        <v>GSCI</v>
      </c>
      <c r="L228" s="11">
        <f t="shared" si="738"/>
        <v>19857.729266117305</v>
      </c>
      <c r="M228" s="2">
        <f t="shared" si="728"/>
        <v>11859.886938003488</v>
      </c>
      <c r="N228" s="2">
        <f t="shared" si="729"/>
        <v>6122.9350805145014</v>
      </c>
      <c r="O228" s="2">
        <f t="shared" si="730"/>
        <v>5736.9518574889871</v>
      </c>
      <c r="P228" s="2">
        <f t="shared" si="739"/>
        <v>13514.394639237655</v>
      </c>
      <c r="Q228" s="2">
        <f t="shared" si="740"/>
        <v>7007.6685168829708</v>
      </c>
      <c r="U228" s="5">
        <f t="shared" si="731"/>
        <v>-0.43769999999999998</v>
      </c>
      <c r="V228" s="5">
        <f t="shared" si="732"/>
        <v>-6.7140000000000004</v>
      </c>
      <c r="X228" s="6">
        <v>32874</v>
      </c>
      <c r="Y228" s="2" t="str">
        <f t="shared" si="741"/>
        <v>DBC</v>
      </c>
      <c r="Z228" s="11">
        <f t="shared" si="746"/>
        <v>19857.729266117305</v>
      </c>
      <c r="AA228" s="16">
        <f t="shared" si="591"/>
        <v>11859.886938003488</v>
      </c>
      <c r="AB228" s="16">
        <f t="shared" si="592"/>
        <v>6122.9350805145014</v>
      </c>
      <c r="AC228" s="16">
        <f t="shared" si="593"/>
        <v>5736.9518574889871</v>
      </c>
      <c r="AD228" s="2">
        <f t="shared" si="716"/>
        <v>13514.394639237655</v>
      </c>
      <c r="AE228" s="2">
        <f t="shared" si="717"/>
        <v>7007.6685168829708</v>
      </c>
      <c r="AF228" s="12" t="str">
        <f t="shared" si="785"/>
        <v/>
      </c>
      <c r="AG228" s="13" t="str">
        <f t="shared" si="779"/>
        <v/>
      </c>
      <c r="AH228" s="13" t="str">
        <f t="shared" ref="AH228:AI228" si="840">IF($B228=12,((AD228/AD216)-1)*100,"")</f>
        <v/>
      </c>
      <c r="AI228" s="13" t="str">
        <f t="shared" si="840"/>
        <v/>
      </c>
      <c r="AK228" s="12"/>
      <c r="AS228" s="7">
        <f t="shared" si="781"/>
        <v>21.99993159119331</v>
      </c>
      <c r="AT228" s="7">
        <f t="shared" ref="AT228:AU228" si="841">((AD228/AD216)-1)*100</f>
        <v>37.111134381565414</v>
      </c>
      <c r="AU228" s="7">
        <f t="shared" si="841"/>
        <v>14.462164238631647</v>
      </c>
      <c r="AV228" s="7">
        <f t="shared" si="788"/>
        <v>7.5377673525616622</v>
      </c>
      <c r="AW228" s="7"/>
      <c r="AX228" s="7">
        <f t="shared" si="695"/>
        <v>87.26932541382584</v>
      </c>
      <c r="AY228" s="7">
        <f t="shared" ref="AY228:AZ228" si="842">((AD228/AD167)-1)*100</f>
        <v>144.74079209456551</v>
      </c>
      <c r="AZ228" s="7">
        <f t="shared" si="842"/>
        <v>135.67604504042995</v>
      </c>
      <c r="BA228" s="7">
        <f t="shared" si="697"/>
        <v>-48.406719626604115</v>
      </c>
      <c r="BB228" s="7"/>
      <c r="BC228" s="7">
        <f t="shared" si="637"/>
        <v>171.02519128649601</v>
      </c>
      <c r="BD228" s="7">
        <f t="shared" ref="BD228:BE228" si="843">((AD228/AD116)-1)*100</f>
        <v>132.46149739895415</v>
      </c>
      <c r="BE228" s="7">
        <f t="shared" si="843"/>
        <v>288.37740797667715</v>
      </c>
      <c r="BF228" s="7">
        <f t="shared" si="639"/>
        <v>-117.35221669018114</v>
      </c>
      <c r="BH228" s="1">
        <f t="shared" si="791"/>
        <v>169</v>
      </c>
      <c r="BI228" s="1">
        <f t="shared" si="792"/>
        <v>156</v>
      </c>
      <c r="BJ228" s="1">
        <f t="shared" si="793"/>
        <v>154</v>
      </c>
      <c r="BK228" s="1">
        <f t="shared" si="794"/>
        <v>105</v>
      </c>
      <c r="BL228" s="1">
        <f t="shared" si="795"/>
        <v>206</v>
      </c>
      <c r="BN228" s="1">
        <f t="shared" si="703"/>
        <v>157</v>
      </c>
      <c r="BO228" s="1">
        <f t="shared" si="704"/>
        <v>156</v>
      </c>
      <c r="BP228" s="1">
        <f t="shared" si="705"/>
        <v>154</v>
      </c>
      <c r="BQ228" s="1">
        <f t="shared" si="706"/>
        <v>73</v>
      </c>
      <c r="BR228" s="1">
        <f t="shared" si="707"/>
        <v>157</v>
      </c>
      <c r="BT228" s="1">
        <f t="shared" si="644"/>
        <v>106</v>
      </c>
      <c r="BU228" s="1">
        <f t="shared" si="645"/>
        <v>106</v>
      </c>
      <c r="BV228" s="1">
        <f t="shared" si="646"/>
        <v>106</v>
      </c>
      <c r="BW228" s="1">
        <f t="shared" si="647"/>
        <v>66</v>
      </c>
      <c r="BX228" s="1">
        <f t="shared" si="648"/>
        <v>106</v>
      </c>
    </row>
    <row r="229" spans="1:76">
      <c r="A229" s="1">
        <v>1990</v>
      </c>
      <c r="B229" s="1">
        <v>2</v>
      </c>
      <c r="C229" s="4">
        <v>-0.32650000000000001</v>
      </c>
      <c r="D229" s="4">
        <v>1.288</v>
      </c>
      <c r="E229" s="2">
        <f t="shared" si="722"/>
        <v>13470.270140740544</v>
      </c>
      <c r="F229" s="2">
        <f t="shared" si="723"/>
        <v>7097.9272873804239</v>
      </c>
      <c r="G229" s="5">
        <f t="shared" si="724"/>
        <v>1.8977751666588163</v>
      </c>
      <c r="H229" s="4">
        <f t="shared" si="725"/>
        <v>1.898951295680001</v>
      </c>
      <c r="I229" s="4">
        <f t="shared" si="726"/>
        <v>1.8005021653183335</v>
      </c>
      <c r="J229" s="4">
        <f t="shared" si="727"/>
        <v>9.844913036166747E-2</v>
      </c>
      <c r="K229" s="2" t="str">
        <f t="shared" si="737"/>
        <v>GSCI</v>
      </c>
      <c r="L229" s="11">
        <f t="shared" si="738"/>
        <v>19792.893780063434</v>
      </c>
      <c r="M229" s="2">
        <f t="shared" si="728"/>
        <v>11913.787494890066</v>
      </c>
      <c r="N229" s="2">
        <f t="shared" si="729"/>
        <v>6102.9436974766213</v>
      </c>
      <c r="O229" s="2">
        <f t="shared" si="730"/>
        <v>5810.8437974134449</v>
      </c>
      <c r="P229" s="2">
        <f t="shared" si="739"/>
        <v>13470.270140740544</v>
      </c>
      <c r="Q229" s="2">
        <f t="shared" si="740"/>
        <v>7097.9272873804239</v>
      </c>
      <c r="U229" s="5">
        <f t="shared" si="731"/>
        <v>-0.32650000000000001</v>
      </c>
      <c r="V229" s="5">
        <f t="shared" si="732"/>
        <v>1.288</v>
      </c>
      <c r="X229" s="6">
        <v>32905</v>
      </c>
      <c r="Y229" s="2" t="str">
        <f t="shared" si="741"/>
        <v>DBC</v>
      </c>
      <c r="Z229" s="11">
        <f t="shared" si="746"/>
        <v>19792.893780063434</v>
      </c>
      <c r="AA229" s="16">
        <f t="shared" si="591"/>
        <v>11913.787494890066</v>
      </c>
      <c r="AB229" s="16">
        <f t="shared" si="592"/>
        <v>6102.9436974766213</v>
      </c>
      <c r="AC229" s="16">
        <f t="shared" si="593"/>
        <v>5810.8437974134449</v>
      </c>
      <c r="AD229" s="2">
        <f t="shared" si="716"/>
        <v>13470.270140740544</v>
      </c>
      <c r="AE229" s="2">
        <f t="shared" si="717"/>
        <v>7097.9272873804239</v>
      </c>
      <c r="AF229" s="12" t="str">
        <f t="shared" si="785"/>
        <v/>
      </c>
      <c r="AG229" s="13" t="str">
        <f t="shared" si="779"/>
        <v/>
      </c>
      <c r="AH229" s="13" t="str">
        <f t="shared" ref="AH229:AI229" si="844">IF($B229=12,((AD229/AD217)-1)*100,"")</f>
        <v/>
      </c>
      <c r="AI229" s="13" t="str">
        <f t="shared" si="844"/>
        <v/>
      </c>
      <c r="AK229" s="12"/>
      <c r="AS229" s="7">
        <f t="shared" si="781"/>
        <v>16.587075126291161</v>
      </c>
      <c r="AT229" s="7">
        <f t="shared" ref="AT229:AU229" si="845">((AD229/AD217)-1)*100</f>
        <v>31.027828592229234</v>
      </c>
      <c r="AU229" s="7">
        <f t="shared" si="845"/>
        <v>18.89941021662349</v>
      </c>
      <c r="AV229" s="7">
        <f t="shared" si="788"/>
        <v>-2.3123350903323292</v>
      </c>
      <c r="AW229" s="7"/>
      <c r="AX229" s="7">
        <f t="shared" si="695"/>
        <v>73.166489842704593</v>
      </c>
      <c r="AY229" s="7">
        <f t="shared" ref="AY229:AZ229" si="846">((AD229/AD168)-1)*100</f>
        <v>140.90201182319171</v>
      </c>
      <c r="AZ229" s="7">
        <f t="shared" si="846"/>
        <v>121.45777708765179</v>
      </c>
      <c r="BA229" s="7">
        <f t="shared" si="697"/>
        <v>-48.291287244947199</v>
      </c>
      <c r="BB229" s="7"/>
      <c r="BC229" s="7">
        <f t="shared" si="637"/>
        <v>161.922222387321</v>
      </c>
      <c r="BD229" s="7">
        <f t="shared" ref="BD229:BE229" si="847">((AD229/AD117)-1)*100</f>
        <v>124.65377380310048</v>
      </c>
      <c r="BE229" s="7">
        <f t="shared" si="847"/>
        <v>285.57187845274854</v>
      </c>
      <c r="BF229" s="7">
        <f t="shared" si="639"/>
        <v>-123.64965606542754</v>
      </c>
      <c r="BH229" s="1">
        <f t="shared" si="791"/>
        <v>170</v>
      </c>
      <c r="BI229" s="1">
        <f t="shared" si="792"/>
        <v>157</v>
      </c>
      <c r="BJ229" s="1">
        <f t="shared" si="793"/>
        <v>155</v>
      </c>
      <c r="BK229" s="1">
        <f t="shared" si="794"/>
        <v>105</v>
      </c>
      <c r="BL229" s="1">
        <f t="shared" si="795"/>
        <v>207</v>
      </c>
      <c r="BN229" s="1">
        <f t="shared" si="703"/>
        <v>158</v>
      </c>
      <c r="BO229" s="1">
        <f t="shared" si="704"/>
        <v>157</v>
      </c>
      <c r="BP229" s="1">
        <f t="shared" si="705"/>
        <v>155</v>
      </c>
      <c r="BQ229" s="1">
        <f t="shared" si="706"/>
        <v>73</v>
      </c>
      <c r="BR229" s="1">
        <f t="shared" si="707"/>
        <v>158</v>
      </c>
      <c r="BT229" s="1">
        <f t="shared" si="644"/>
        <v>107</v>
      </c>
      <c r="BU229" s="1">
        <f t="shared" si="645"/>
        <v>107</v>
      </c>
      <c r="BV229" s="1">
        <f t="shared" si="646"/>
        <v>107</v>
      </c>
      <c r="BW229" s="1">
        <f t="shared" si="647"/>
        <v>66</v>
      </c>
      <c r="BX229" s="1">
        <f t="shared" si="648"/>
        <v>107</v>
      </c>
    </row>
    <row r="230" spans="1:76">
      <c r="A230" s="1">
        <v>1990</v>
      </c>
      <c r="B230" s="1">
        <v>3</v>
      </c>
      <c r="C230" s="4">
        <v>0.7319</v>
      </c>
      <c r="D230" s="4">
        <v>2.65</v>
      </c>
      <c r="E230" s="2">
        <f t="shared" si="722"/>
        <v>13568.859047900625</v>
      </c>
      <c r="F230" s="2">
        <f t="shared" si="723"/>
        <v>7286.0223604960047</v>
      </c>
      <c r="G230" s="5">
        <f t="shared" si="724"/>
        <v>1.8623136708266854</v>
      </c>
      <c r="H230" s="4">
        <f t="shared" si="725"/>
        <v>1.8640583196292242</v>
      </c>
      <c r="I230" s="4">
        <f t="shared" si="726"/>
        <v>1.8167683509784263</v>
      </c>
      <c r="J230" s="4">
        <f t="shared" si="727"/>
        <v>4.7289968650797931E-2</v>
      </c>
      <c r="K230" s="2" t="str">
        <f t="shared" si="737"/>
        <v>GSCI</v>
      </c>
      <c r="L230" s="11">
        <f t="shared" si="738"/>
        <v>19937.757969639719</v>
      </c>
      <c r="M230" s="2">
        <f t="shared" si="728"/>
        <v>12112.442300443354</v>
      </c>
      <c r="N230" s="2">
        <f t="shared" si="729"/>
        <v>6147.611142398453</v>
      </c>
      <c r="O230" s="2">
        <f t="shared" si="730"/>
        <v>5964.8311580449008</v>
      </c>
      <c r="P230" s="2">
        <f t="shared" si="739"/>
        <v>13568.859047900625</v>
      </c>
      <c r="Q230" s="2">
        <f t="shared" si="740"/>
        <v>7286.0223604960047</v>
      </c>
      <c r="U230" s="5">
        <f t="shared" si="731"/>
        <v>0.7319</v>
      </c>
      <c r="V230" s="5">
        <f t="shared" si="732"/>
        <v>2.65</v>
      </c>
      <c r="X230" s="6">
        <v>32933</v>
      </c>
      <c r="Y230" s="2" t="str">
        <f t="shared" si="741"/>
        <v>DBC</v>
      </c>
      <c r="Z230" s="11">
        <f t="shared" si="746"/>
        <v>19937.757969639719</v>
      </c>
      <c r="AA230" s="16">
        <f t="shared" si="591"/>
        <v>12112.442300443354</v>
      </c>
      <c r="AB230" s="16">
        <f t="shared" si="592"/>
        <v>6147.611142398453</v>
      </c>
      <c r="AC230" s="16">
        <f t="shared" si="593"/>
        <v>5964.8311580449008</v>
      </c>
      <c r="AD230" s="2">
        <f t="shared" si="716"/>
        <v>13568.859047900625</v>
      </c>
      <c r="AE230" s="2">
        <f t="shared" si="717"/>
        <v>7286.0223604960047</v>
      </c>
      <c r="AF230" s="12" t="str">
        <f t="shared" si="785"/>
        <v/>
      </c>
      <c r="AG230" s="13" t="str">
        <f t="shared" si="779"/>
        <v/>
      </c>
      <c r="AH230" s="13" t="str">
        <f t="shared" ref="AH230:AI230" si="848">IF($B230=12,((AD230/AD218)-1)*100,"")</f>
        <v/>
      </c>
      <c r="AI230" s="13" t="str">
        <f t="shared" si="848"/>
        <v/>
      </c>
      <c r="AK230" s="12"/>
      <c r="AS230" s="7">
        <f t="shared" si="781"/>
        <v>10.017701635215758</v>
      </c>
      <c r="AT230" s="7">
        <f t="shared" ref="AT230:AU230" si="849">((AD230/AD218)-1)*100</f>
        <v>23.644756816781175</v>
      </c>
      <c r="AU230" s="7">
        <f t="shared" si="849"/>
        <v>19.267728481881697</v>
      </c>
      <c r="AV230" s="7">
        <f t="shared" si="788"/>
        <v>-9.2500268466659392</v>
      </c>
      <c r="AW230" s="7"/>
      <c r="AX230" s="7">
        <f t="shared" si="695"/>
        <v>72.322939374525404</v>
      </c>
      <c r="AY230" s="7">
        <f t="shared" ref="AY230:AZ230" si="850">((AD230/AD169)-1)*100</f>
        <v>145.8932603698612</v>
      </c>
      <c r="AZ230" s="7">
        <f t="shared" si="850"/>
        <v>124.57536002022671</v>
      </c>
      <c r="BA230" s="7">
        <f t="shared" si="697"/>
        <v>-52.252420645701307</v>
      </c>
      <c r="BB230" s="7"/>
      <c r="BC230" s="7">
        <f t="shared" si="637"/>
        <v>167.55340753639402</v>
      </c>
      <c r="BD230" s="7">
        <f t="shared" ref="BD230:BE230" si="851">((AD230/AD118)-1)*100</f>
        <v>129.48370760250333</v>
      </c>
      <c r="BE230" s="7">
        <f t="shared" si="851"/>
        <v>257.68531646837084</v>
      </c>
      <c r="BF230" s="7">
        <f t="shared" si="639"/>
        <v>-90.131908931976824</v>
      </c>
      <c r="BH230" s="1">
        <f t="shared" si="791"/>
        <v>171</v>
      </c>
      <c r="BI230" s="1">
        <f t="shared" si="792"/>
        <v>158</v>
      </c>
      <c r="BJ230" s="1">
        <f t="shared" si="793"/>
        <v>156</v>
      </c>
      <c r="BK230" s="1">
        <f t="shared" si="794"/>
        <v>105</v>
      </c>
      <c r="BL230" s="1">
        <f t="shared" si="795"/>
        <v>208</v>
      </c>
      <c r="BN230" s="1">
        <f t="shared" si="703"/>
        <v>159</v>
      </c>
      <c r="BO230" s="1">
        <f t="shared" si="704"/>
        <v>158</v>
      </c>
      <c r="BP230" s="1">
        <f t="shared" si="705"/>
        <v>156</v>
      </c>
      <c r="BQ230" s="1">
        <f t="shared" si="706"/>
        <v>73</v>
      </c>
      <c r="BR230" s="1">
        <f t="shared" si="707"/>
        <v>159</v>
      </c>
      <c r="BT230" s="1">
        <f t="shared" si="644"/>
        <v>108</v>
      </c>
      <c r="BU230" s="1">
        <f t="shared" si="645"/>
        <v>108</v>
      </c>
      <c r="BV230" s="1">
        <f t="shared" si="646"/>
        <v>108</v>
      </c>
      <c r="BW230" s="1">
        <f t="shared" si="647"/>
        <v>66</v>
      </c>
      <c r="BX230" s="1">
        <f t="shared" si="648"/>
        <v>108</v>
      </c>
    </row>
    <row r="231" spans="1:76">
      <c r="A231" s="1">
        <v>1990</v>
      </c>
      <c r="B231" s="1">
        <v>4</v>
      </c>
      <c r="C231" s="4">
        <v>-1.0487</v>
      </c>
      <c r="D231" s="4">
        <v>-2.4950000000000001</v>
      </c>
      <c r="E231" s="2">
        <f t="shared" si="722"/>
        <v>13426.56242306529</v>
      </c>
      <c r="F231" s="2">
        <f t="shared" si="723"/>
        <v>7104.2361026016288</v>
      </c>
      <c r="G231" s="5">
        <f t="shared" si="724"/>
        <v>1.8899375287018367</v>
      </c>
      <c r="H231" s="4">
        <f t="shared" si="725"/>
        <v>1.8887051854126646</v>
      </c>
      <c r="I231" s="4">
        <f t="shared" si="726"/>
        <v>1.8360233977477449</v>
      </c>
      <c r="J231" s="4">
        <f t="shared" si="727"/>
        <v>5.268178766491971E-2</v>
      </c>
      <c r="K231" s="2" t="str">
        <f t="shared" si="737"/>
        <v>GSCI</v>
      </c>
      <c r="L231" s="11">
        <f t="shared" si="738"/>
        <v>19728.670701812105</v>
      </c>
      <c r="M231" s="2">
        <f t="shared" si="728"/>
        <v>11899.149764999802</v>
      </c>
      <c r="N231" s="2">
        <f t="shared" si="729"/>
        <v>6083.1411443481202</v>
      </c>
      <c r="O231" s="2">
        <f t="shared" si="730"/>
        <v>5816.0086206516808</v>
      </c>
      <c r="P231" s="2">
        <f t="shared" si="739"/>
        <v>13426.56242306529</v>
      </c>
      <c r="Q231" s="2">
        <f t="shared" si="740"/>
        <v>7104.2361026016288</v>
      </c>
      <c r="U231" s="5">
        <f t="shared" si="731"/>
        <v>-1.0487</v>
      </c>
      <c r="V231" s="5">
        <f t="shared" si="732"/>
        <v>-2.4950000000000001</v>
      </c>
      <c r="X231" s="6">
        <v>32964</v>
      </c>
      <c r="Y231" s="2" t="str">
        <f t="shared" si="741"/>
        <v>DBC</v>
      </c>
      <c r="Z231" s="11">
        <f t="shared" si="746"/>
        <v>19728.670701812105</v>
      </c>
      <c r="AA231" s="16">
        <f t="shared" si="591"/>
        <v>11899.149764999802</v>
      </c>
      <c r="AB231" s="16">
        <f t="shared" si="592"/>
        <v>6083.1411443481202</v>
      </c>
      <c r="AC231" s="16">
        <f t="shared" si="593"/>
        <v>5816.0086206516808</v>
      </c>
      <c r="AD231" s="2">
        <f t="shared" si="716"/>
        <v>13426.56242306529</v>
      </c>
      <c r="AE231" s="2">
        <f t="shared" si="717"/>
        <v>7104.2361026016288</v>
      </c>
      <c r="AF231" s="12" t="str">
        <f t="shared" si="785"/>
        <v/>
      </c>
      <c r="AG231" s="13" t="str">
        <f t="shared" si="779"/>
        <v/>
      </c>
      <c r="AH231" s="13" t="str">
        <f t="shared" ref="AH231:AI231" si="852">IF($B231=12,((AD231/AD219)-1)*100,"")</f>
        <v/>
      </c>
      <c r="AI231" s="13" t="str">
        <f t="shared" si="852"/>
        <v/>
      </c>
      <c r="AK231" s="12"/>
      <c r="AS231" s="7">
        <f t="shared" si="781"/>
        <v>5.5129599045583566</v>
      </c>
      <c r="AT231" s="7">
        <f t="shared" ref="AT231:AU231" si="853">((AD231/AD219)-1)*100</f>
        <v>18.582047020712757</v>
      </c>
      <c r="AU231" s="7">
        <f t="shared" si="853"/>
        <v>10.55213196465392</v>
      </c>
      <c r="AV231" s="7">
        <f t="shared" si="788"/>
        <v>-5.0391720600955638</v>
      </c>
      <c r="AW231" s="7"/>
      <c r="AX231" s="7">
        <f t="shared" si="695"/>
        <v>70.403322516443879</v>
      </c>
      <c r="AY231" s="7">
        <f t="shared" ref="AY231:AZ231" si="854">((AD231/AD170)-1)*100</f>
        <v>133.23330152331852</v>
      </c>
      <c r="AZ231" s="7">
        <f t="shared" si="854"/>
        <v>118.82777845394243</v>
      </c>
      <c r="BA231" s="7">
        <f t="shared" si="697"/>
        <v>-48.42445593749855</v>
      </c>
      <c r="BB231" s="7"/>
      <c r="BC231" s="7">
        <f t="shared" si="637"/>
        <v>172.98348674670802</v>
      </c>
      <c r="BD231" s="7">
        <f t="shared" ref="BD231:BE231" si="855">((AD231/AD119)-1)*100</f>
        <v>145.34076952592474</v>
      </c>
      <c r="BE231" s="7">
        <f t="shared" si="855"/>
        <v>259.61051712411967</v>
      </c>
      <c r="BF231" s="7">
        <f t="shared" si="639"/>
        <v>-86.627030377411643</v>
      </c>
      <c r="BH231" s="1">
        <f t="shared" si="791"/>
        <v>172</v>
      </c>
      <c r="BI231" s="1">
        <f t="shared" si="792"/>
        <v>159</v>
      </c>
      <c r="BJ231" s="1">
        <f t="shared" si="793"/>
        <v>157</v>
      </c>
      <c r="BK231" s="1">
        <f t="shared" si="794"/>
        <v>105</v>
      </c>
      <c r="BL231" s="1">
        <f t="shared" si="795"/>
        <v>209</v>
      </c>
      <c r="BN231" s="1">
        <f t="shared" si="703"/>
        <v>160</v>
      </c>
      <c r="BO231" s="1">
        <f t="shared" si="704"/>
        <v>159</v>
      </c>
      <c r="BP231" s="1">
        <f t="shared" si="705"/>
        <v>157</v>
      </c>
      <c r="BQ231" s="1">
        <f t="shared" si="706"/>
        <v>73</v>
      </c>
      <c r="BR231" s="1">
        <f t="shared" si="707"/>
        <v>160</v>
      </c>
      <c r="BT231" s="1">
        <f t="shared" si="644"/>
        <v>109</v>
      </c>
      <c r="BU231" s="1">
        <f t="shared" si="645"/>
        <v>109</v>
      </c>
      <c r="BV231" s="1">
        <f t="shared" si="646"/>
        <v>109</v>
      </c>
      <c r="BW231" s="1">
        <f t="shared" si="647"/>
        <v>66</v>
      </c>
      <c r="BX231" s="1">
        <f t="shared" si="648"/>
        <v>109</v>
      </c>
    </row>
    <row r="232" spans="1:76">
      <c r="A232" s="1">
        <v>1990</v>
      </c>
      <c r="B232" s="1">
        <v>5</v>
      </c>
      <c r="C232" s="4">
        <v>-0.73860000000000003</v>
      </c>
      <c r="D232" s="4">
        <v>9.7509999999999994</v>
      </c>
      <c r="E232" s="2">
        <f t="shared" si="722"/>
        <v>13327.393833008529</v>
      </c>
      <c r="F232" s="2">
        <f t="shared" si="723"/>
        <v>7796.9701649663139</v>
      </c>
      <c r="G232" s="5">
        <f t="shared" si="724"/>
        <v>1.7093041977884893</v>
      </c>
      <c r="H232" s="4">
        <f t="shared" si="725"/>
        <v>1.717847101961069</v>
      </c>
      <c r="I232" s="4">
        <f t="shared" si="726"/>
        <v>1.8026762398637306</v>
      </c>
      <c r="J232" s="4">
        <f t="shared" si="727"/>
        <v>-8.4829137902661556E-2</v>
      </c>
      <c r="K232" s="2" t="str">
        <f t="shared" si="737"/>
        <v>GSCI</v>
      </c>
      <c r="L232" s="11">
        <f t="shared" si="738"/>
        <v>19582.954740008521</v>
      </c>
      <c r="M232" s="2">
        <f t="shared" si="728"/>
        <v>12421.338685107392</v>
      </c>
      <c r="N232" s="2">
        <f t="shared" si="729"/>
        <v>6038.2110638559652</v>
      </c>
      <c r="O232" s="2">
        <f t="shared" si="730"/>
        <v>6383.1276212514258</v>
      </c>
      <c r="P232" s="2">
        <f t="shared" si="739"/>
        <v>13327.393833008529</v>
      </c>
      <c r="Q232" s="2">
        <f t="shared" si="740"/>
        <v>7796.9701649663139</v>
      </c>
      <c r="U232" s="5">
        <f t="shared" si="731"/>
        <v>-0.73860000000000003</v>
      </c>
      <c r="V232" s="5">
        <f t="shared" si="732"/>
        <v>9.7509999999999994</v>
      </c>
      <c r="X232" s="6">
        <v>32994</v>
      </c>
      <c r="Y232" s="2" t="str">
        <f t="shared" si="741"/>
        <v>DBC</v>
      </c>
      <c r="Z232" s="11">
        <f t="shared" si="746"/>
        <v>19582.954740008521</v>
      </c>
      <c r="AA232" s="16">
        <f t="shared" si="591"/>
        <v>12421.338685107392</v>
      </c>
      <c r="AB232" s="16">
        <f t="shared" si="592"/>
        <v>6038.2110638559652</v>
      </c>
      <c r="AC232" s="16">
        <f t="shared" si="593"/>
        <v>6383.1276212514258</v>
      </c>
      <c r="AD232" s="2">
        <f t="shared" si="716"/>
        <v>13327.393833008529</v>
      </c>
      <c r="AE232" s="2">
        <f t="shared" si="717"/>
        <v>7796.9701649663139</v>
      </c>
      <c r="AF232" s="12" t="str">
        <f t="shared" si="785"/>
        <v/>
      </c>
      <c r="AG232" s="13" t="str">
        <f t="shared" si="779"/>
        <v/>
      </c>
      <c r="AH232" s="13" t="str">
        <f t="shared" ref="AH232:AI232" si="856">IF($B232=12,((AD232/AD220)-1)*100,"")</f>
        <v/>
      </c>
      <c r="AI232" s="13" t="str">
        <f t="shared" si="856"/>
        <v/>
      </c>
      <c r="AK232" s="12"/>
      <c r="AS232" s="7">
        <f t="shared" si="781"/>
        <v>6.0897869290169382</v>
      </c>
      <c r="AT232" s="7">
        <f t="shared" ref="AT232:AU232" si="857">((AD232/AD220)-1)*100</f>
        <v>19.230321217541601</v>
      </c>
      <c r="AU232" s="7">
        <f t="shared" si="857"/>
        <v>16.613873048966155</v>
      </c>
      <c r="AV232" s="7">
        <f t="shared" si="788"/>
        <v>-10.524086119949217</v>
      </c>
      <c r="AW232" s="7"/>
      <c r="AX232" s="7">
        <f t="shared" si="695"/>
        <v>69.303869213398016</v>
      </c>
      <c r="AY232" s="7">
        <f t="shared" ref="AY232:AZ232" si="858">((AD232/AD171)-1)*100</f>
        <v>139.24964874626266</v>
      </c>
      <c r="AZ232" s="7">
        <f t="shared" si="858"/>
        <v>140.3916432756655</v>
      </c>
      <c r="BA232" s="7">
        <f t="shared" si="697"/>
        <v>-71.087774062267485</v>
      </c>
      <c r="BB232" s="7"/>
      <c r="BC232" s="7">
        <f t="shared" si="637"/>
        <v>182.79956449193961</v>
      </c>
      <c r="BD232" s="7">
        <f t="shared" ref="BD232:BE232" si="859">((AD232/AD120)-1)*100</f>
        <v>160.05269061668076</v>
      </c>
      <c r="BE232" s="7">
        <f t="shared" si="859"/>
        <v>311.91047283219137</v>
      </c>
      <c r="BF232" s="7">
        <f t="shared" si="639"/>
        <v>-129.11090834025177</v>
      </c>
      <c r="BH232" s="1">
        <f t="shared" si="791"/>
        <v>173</v>
      </c>
      <c r="BI232" s="1">
        <f t="shared" si="792"/>
        <v>160</v>
      </c>
      <c r="BJ232" s="1">
        <f t="shared" si="793"/>
        <v>158</v>
      </c>
      <c r="BK232" s="1">
        <f t="shared" si="794"/>
        <v>105</v>
      </c>
      <c r="BL232" s="1">
        <f t="shared" si="795"/>
        <v>210</v>
      </c>
      <c r="BN232" s="1">
        <f t="shared" si="703"/>
        <v>161</v>
      </c>
      <c r="BO232" s="1">
        <f t="shared" si="704"/>
        <v>160</v>
      </c>
      <c r="BP232" s="1">
        <f t="shared" si="705"/>
        <v>158</v>
      </c>
      <c r="BQ232" s="1">
        <f t="shared" si="706"/>
        <v>73</v>
      </c>
      <c r="BR232" s="1">
        <f t="shared" si="707"/>
        <v>161</v>
      </c>
      <c r="BT232" s="1">
        <f t="shared" si="644"/>
        <v>110</v>
      </c>
      <c r="BU232" s="1">
        <f t="shared" si="645"/>
        <v>110</v>
      </c>
      <c r="BV232" s="1">
        <f t="shared" si="646"/>
        <v>110</v>
      </c>
      <c r="BW232" s="1">
        <f t="shared" si="647"/>
        <v>66</v>
      </c>
      <c r="BX232" s="1">
        <f t="shared" si="648"/>
        <v>110</v>
      </c>
    </row>
    <row r="233" spans="1:76">
      <c r="A233" s="1">
        <v>1990</v>
      </c>
      <c r="B233" s="1">
        <v>6</v>
      </c>
      <c r="C233" s="4">
        <v>-1.5479000000000001</v>
      </c>
      <c r="D233" s="4">
        <v>-0.67500000000000004</v>
      </c>
      <c r="E233" s="2">
        <f t="shared" si="722"/>
        <v>13121.099103867389</v>
      </c>
      <c r="F233" s="2">
        <f t="shared" si="723"/>
        <v>7744.3406163527907</v>
      </c>
      <c r="G233" s="5">
        <f t="shared" si="724"/>
        <v>1.6942822835247129</v>
      </c>
      <c r="H233" s="4">
        <f t="shared" si="725"/>
        <v>1.695404417735968</v>
      </c>
      <c r="I233" s="4">
        <f t="shared" si="726"/>
        <v>1.7741515145113578</v>
      </c>
      <c r="J233" s="4">
        <f t="shared" si="727"/>
        <v>-7.8747096775389824E-2</v>
      </c>
      <c r="K233" s="2" t="str">
        <f t="shared" si="737"/>
        <v xml:space="preserve">      SPX</v>
      </c>
      <c r="L233" s="11">
        <f t="shared" si="738"/>
        <v>19450.769795513464</v>
      </c>
      <c r="M233" s="2">
        <f t="shared" si="728"/>
        <v>12284.787104606517</v>
      </c>
      <c r="N233" s="2">
        <f t="shared" si="729"/>
        <v>5944.7455947985391</v>
      </c>
      <c r="O233" s="2">
        <f t="shared" si="730"/>
        <v>6340.0415098079784</v>
      </c>
      <c r="P233" s="2">
        <f t="shared" si="739"/>
        <v>13121.099103867389</v>
      </c>
      <c r="Q233" s="2">
        <f t="shared" si="740"/>
        <v>7744.3406163527907</v>
      </c>
      <c r="U233" s="5">
        <f t="shared" si="731"/>
        <v>-1.5479000000000001</v>
      </c>
      <c r="V233" s="5">
        <f t="shared" si="732"/>
        <v>-0.67500000000000004</v>
      </c>
      <c r="X233" s="6">
        <v>33025</v>
      </c>
      <c r="Y233" s="2" t="str">
        <f t="shared" si="741"/>
        <v xml:space="preserve">      SPY</v>
      </c>
      <c r="Z233" s="11">
        <f t="shared" si="746"/>
        <v>19450.769795513464</v>
      </c>
      <c r="AA233" s="16">
        <f t="shared" si="591"/>
        <v>12284.787104606517</v>
      </c>
      <c r="AB233" s="16">
        <f t="shared" si="592"/>
        <v>5944.7455947985391</v>
      </c>
      <c r="AC233" s="16">
        <f t="shared" si="593"/>
        <v>6340.0415098079784</v>
      </c>
      <c r="AD233" s="2">
        <f t="shared" si="716"/>
        <v>13121.099103867389</v>
      </c>
      <c r="AE233" s="2">
        <f t="shared" si="717"/>
        <v>7744.3406163527907</v>
      </c>
      <c r="AF233" s="12" t="str">
        <f t="shared" si="785"/>
        <v/>
      </c>
      <c r="AG233" s="13" t="str">
        <f t="shared" si="779"/>
        <v/>
      </c>
      <c r="AH233" s="13" t="str">
        <f t="shared" ref="AH233:AI233" si="860">IF($B233=12,((AD233/AD221)-1)*100,"")</f>
        <v/>
      </c>
      <c r="AI233" s="13" t="str">
        <f t="shared" si="860"/>
        <v/>
      </c>
      <c r="AK233" s="12"/>
      <c r="AS233" s="7">
        <f t="shared" si="781"/>
        <v>5.9745566031861319</v>
      </c>
      <c r="AT233" s="7">
        <f t="shared" ref="AT233:AU233" si="861">((AD233/AD221)-1)*100</f>
        <v>13.418838547910482</v>
      </c>
      <c r="AU233" s="7">
        <f t="shared" si="861"/>
        <v>16.487211897343567</v>
      </c>
      <c r="AV233" s="7">
        <f t="shared" si="788"/>
        <v>-10.512655294157435</v>
      </c>
      <c r="AW233" s="7"/>
      <c r="AX233" s="7">
        <f t="shared" si="695"/>
        <v>58.975465688713705</v>
      </c>
      <c r="AY233" s="7">
        <f t="shared" ref="AY233:AZ233" si="862">((AD233/AD172)-1)*100</f>
        <v>135.570567201741</v>
      </c>
      <c r="AZ233" s="7">
        <f t="shared" si="862"/>
        <v>125.72652128377806</v>
      </c>
      <c r="BA233" s="7">
        <f t="shared" si="697"/>
        <v>-66.751055595064344</v>
      </c>
      <c r="BB233" s="7"/>
      <c r="BC233" s="7">
        <f t="shared" si="637"/>
        <v>176.09489903537451</v>
      </c>
      <c r="BD233" s="7">
        <f t="shared" ref="BD233:BE233" si="863">((AD233/AD121)-1)*100</f>
        <v>163.6806663597159</v>
      </c>
      <c r="BE233" s="7">
        <f t="shared" si="863"/>
        <v>302.14482158956343</v>
      </c>
      <c r="BF233" s="7">
        <f t="shared" si="639"/>
        <v>-126.04992255418892</v>
      </c>
      <c r="BH233" s="1">
        <f t="shared" si="791"/>
        <v>174</v>
      </c>
      <c r="BI233" s="1">
        <f t="shared" si="792"/>
        <v>161</v>
      </c>
      <c r="BJ233" s="1">
        <f t="shared" si="793"/>
        <v>159</v>
      </c>
      <c r="BK233" s="1">
        <f t="shared" si="794"/>
        <v>105</v>
      </c>
      <c r="BL233" s="1">
        <f t="shared" si="795"/>
        <v>211</v>
      </c>
      <c r="BN233" s="1">
        <f t="shared" si="703"/>
        <v>162</v>
      </c>
      <c r="BO233" s="1">
        <f t="shared" si="704"/>
        <v>161</v>
      </c>
      <c r="BP233" s="1">
        <f t="shared" si="705"/>
        <v>159</v>
      </c>
      <c r="BQ233" s="1">
        <f t="shared" si="706"/>
        <v>73</v>
      </c>
      <c r="BR233" s="1">
        <f t="shared" si="707"/>
        <v>162</v>
      </c>
      <c r="BT233" s="1">
        <f t="shared" si="644"/>
        <v>111</v>
      </c>
      <c r="BU233" s="1">
        <f t="shared" si="645"/>
        <v>111</v>
      </c>
      <c r="BV233" s="1">
        <f t="shared" si="646"/>
        <v>111</v>
      </c>
      <c r="BW233" s="1">
        <f t="shared" si="647"/>
        <v>66</v>
      </c>
      <c r="BX233" s="1">
        <f t="shared" si="648"/>
        <v>111</v>
      </c>
    </row>
    <row r="234" spans="1:76">
      <c r="A234" s="1">
        <v>1990</v>
      </c>
      <c r="B234" s="1">
        <v>7</v>
      </c>
      <c r="C234" s="4">
        <v>8.2535000000000007</v>
      </c>
      <c r="D234" s="4">
        <v>-0.32100000000000001</v>
      </c>
      <c r="E234" s="2">
        <f t="shared" si="722"/>
        <v>14204.049018405085</v>
      </c>
      <c r="F234" s="2">
        <f t="shared" si="723"/>
        <v>7719.4812829742978</v>
      </c>
      <c r="G234" s="5">
        <f t="shared" si="724"/>
        <v>1.8400263563994677</v>
      </c>
      <c r="H234" s="4">
        <f t="shared" si="725"/>
        <v>1.8331395974154916</v>
      </c>
      <c r="I234" s="4">
        <f t="shared" si="726"/>
        <v>1.7914869992187552</v>
      </c>
      <c r="J234" s="4">
        <f t="shared" si="727"/>
        <v>4.165259819673639E-2</v>
      </c>
      <c r="K234" s="2" t="str">
        <f t="shared" si="737"/>
        <v xml:space="preserve">      SPX</v>
      </c>
      <c r="L234" s="11">
        <f t="shared" si="738"/>
        <v>19388.332824469864</v>
      </c>
      <c r="M234" s="2">
        <f t="shared" si="728"/>
        <v>12755.085149026731</v>
      </c>
      <c r="N234" s="2">
        <f t="shared" si="729"/>
        <v>6435.395172465237</v>
      </c>
      <c r="O234" s="2">
        <f t="shared" si="730"/>
        <v>6319.6899765614944</v>
      </c>
      <c r="P234" s="2">
        <f t="shared" si="739"/>
        <v>14204.049018405085</v>
      </c>
      <c r="Q234" s="2">
        <f t="shared" si="740"/>
        <v>7719.4812829742978</v>
      </c>
      <c r="U234" s="5">
        <f t="shared" si="731"/>
        <v>8.2535000000000007</v>
      </c>
      <c r="V234" s="5">
        <f t="shared" si="732"/>
        <v>-0.32100000000000001</v>
      </c>
      <c r="X234" s="6">
        <v>33055</v>
      </c>
      <c r="Y234" s="2" t="str">
        <f t="shared" si="741"/>
        <v xml:space="preserve">      SPY</v>
      </c>
      <c r="Z234" s="11">
        <f t="shared" si="746"/>
        <v>19388.332824469864</v>
      </c>
      <c r="AA234" s="16">
        <f t="shared" si="591"/>
        <v>12755.085149026731</v>
      </c>
      <c r="AB234" s="16">
        <f t="shared" si="592"/>
        <v>6435.395172465237</v>
      </c>
      <c r="AC234" s="16">
        <f t="shared" si="593"/>
        <v>6319.6899765614944</v>
      </c>
      <c r="AD234" s="2">
        <f t="shared" si="716"/>
        <v>14204.049018405085</v>
      </c>
      <c r="AE234" s="2">
        <f t="shared" si="717"/>
        <v>7719.4812829742978</v>
      </c>
      <c r="AF234" s="12" t="str">
        <f t="shared" si="785"/>
        <v/>
      </c>
      <c r="AG234" s="13" t="str">
        <f t="shared" si="779"/>
        <v/>
      </c>
      <c r="AH234" s="13" t="str">
        <f t="shared" ref="AH234:AI234" si="864">IF($B234=12,((AD234/AD222)-1)*100,"")</f>
        <v/>
      </c>
      <c r="AI234" s="13" t="str">
        <f t="shared" si="864"/>
        <v/>
      </c>
      <c r="AK234" s="12"/>
      <c r="AS234" s="7">
        <f t="shared" si="781"/>
        <v>8.6883021914657022</v>
      </c>
      <c r="AT234" s="7">
        <f t="shared" ref="AT234:AU234" si="865">((AD234/AD222)-1)*100</f>
        <v>26.329467772946515</v>
      </c>
      <c r="AU234" s="7">
        <f t="shared" si="865"/>
        <v>6.4976180164479924</v>
      </c>
      <c r="AV234" s="7">
        <f t="shared" si="788"/>
        <v>2.1906841750177097</v>
      </c>
      <c r="AW234" s="7"/>
      <c r="AX234" s="7">
        <f t="shared" si="695"/>
        <v>56.020316090711454</v>
      </c>
      <c r="AY234" s="7">
        <f t="shared" ref="AY234:AZ234" si="866">((AD234/AD173)-1)*100</f>
        <v>162.66778591508833</v>
      </c>
      <c r="AZ234" s="7">
        <f t="shared" si="866"/>
        <v>121.53055534815151</v>
      </c>
      <c r="BA234" s="7">
        <f t="shared" si="697"/>
        <v>-65.510239257440048</v>
      </c>
      <c r="BB234" s="7"/>
      <c r="BC234" s="7">
        <f t="shared" si="637"/>
        <v>164.62623141517798</v>
      </c>
      <c r="BD234" s="7">
        <f t="shared" ref="BD234:BE234" si="867">((AD234/AD122)-1)*100</f>
        <v>185.92590716309925</v>
      </c>
      <c r="BE234" s="7">
        <f t="shared" si="867"/>
        <v>285.44018376355626</v>
      </c>
      <c r="BF234" s="7">
        <f t="shared" si="639"/>
        <v>-120.81395234837828</v>
      </c>
      <c r="BH234" s="1">
        <f t="shared" si="791"/>
        <v>175</v>
      </c>
      <c r="BI234" s="1">
        <f t="shared" si="792"/>
        <v>162</v>
      </c>
      <c r="BJ234" s="1">
        <f t="shared" si="793"/>
        <v>160</v>
      </c>
      <c r="BK234" s="1">
        <f t="shared" si="794"/>
        <v>106</v>
      </c>
      <c r="BL234" s="1">
        <f t="shared" si="795"/>
        <v>212</v>
      </c>
      <c r="BN234" s="1">
        <f t="shared" si="703"/>
        <v>163</v>
      </c>
      <c r="BO234" s="1">
        <f t="shared" si="704"/>
        <v>162</v>
      </c>
      <c r="BP234" s="1">
        <f t="shared" si="705"/>
        <v>160</v>
      </c>
      <c r="BQ234" s="1">
        <f t="shared" si="706"/>
        <v>73</v>
      </c>
      <c r="BR234" s="1">
        <f t="shared" si="707"/>
        <v>163</v>
      </c>
      <c r="BT234" s="1">
        <f t="shared" si="644"/>
        <v>112</v>
      </c>
      <c r="BU234" s="1">
        <f t="shared" si="645"/>
        <v>112</v>
      </c>
      <c r="BV234" s="1">
        <f t="shared" si="646"/>
        <v>112</v>
      </c>
      <c r="BW234" s="1">
        <f t="shared" si="647"/>
        <v>66</v>
      </c>
      <c r="BX234" s="1">
        <f t="shared" si="648"/>
        <v>112</v>
      </c>
    </row>
    <row r="235" spans="1:76">
      <c r="A235" s="1">
        <v>1990</v>
      </c>
      <c r="B235" s="1">
        <v>8</v>
      </c>
      <c r="C235" s="4">
        <v>16.589300000000001</v>
      </c>
      <c r="D235" s="4">
        <v>-9.0389999999999997</v>
      </c>
      <c r="E235" s="2">
        <f t="shared" si="722"/>
        <v>16560.401322215359</v>
      </c>
      <c r="F235" s="2">
        <f t="shared" si="723"/>
        <v>7021.7173698062516</v>
      </c>
      <c r="G235" s="5">
        <f t="shared" si="724"/>
        <v>2.358454556064296</v>
      </c>
      <c r="H235" s="4">
        <f t="shared" si="725"/>
        <v>2.3334395580334006</v>
      </c>
      <c r="I235" s="4">
        <f t="shared" si="726"/>
        <v>1.9406889878623186</v>
      </c>
      <c r="J235" s="4">
        <f t="shared" si="727"/>
        <v>0.39275057017108206</v>
      </c>
      <c r="K235" s="2" t="str">
        <f t="shared" si="737"/>
        <v>GSCI</v>
      </c>
      <c r="L235" s="11">
        <f t="shared" si="738"/>
        <v>22604.721521719646</v>
      </c>
      <c r="M235" s="2">
        <f t="shared" si="728"/>
        <v>13251.435383391114</v>
      </c>
      <c r="N235" s="2">
        <f t="shared" si="729"/>
        <v>7502.9821838110129</v>
      </c>
      <c r="O235" s="2">
        <f t="shared" si="730"/>
        <v>5748.4531995801008</v>
      </c>
      <c r="P235" s="2">
        <f t="shared" si="739"/>
        <v>16560.401322215359</v>
      </c>
      <c r="Q235" s="2">
        <f t="shared" si="740"/>
        <v>7021.7173698062516</v>
      </c>
      <c r="U235" s="5">
        <f t="shared" si="731"/>
        <v>16.589300000000001</v>
      </c>
      <c r="V235" s="5">
        <f t="shared" si="732"/>
        <v>-9.0389999999999997</v>
      </c>
      <c r="X235" s="6">
        <v>33086</v>
      </c>
      <c r="Y235" s="2" t="str">
        <f t="shared" si="741"/>
        <v>DBC</v>
      </c>
      <c r="Z235" s="11">
        <f t="shared" si="746"/>
        <v>22604.721521719646</v>
      </c>
      <c r="AA235" s="16">
        <f t="shared" si="591"/>
        <v>13251.435383391114</v>
      </c>
      <c r="AB235" s="16">
        <f t="shared" si="592"/>
        <v>7502.9821838110129</v>
      </c>
      <c r="AC235" s="16">
        <f t="shared" si="593"/>
        <v>5748.4531995801008</v>
      </c>
      <c r="AD235" s="2">
        <f t="shared" si="716"/>
        <v>16560.401322215359</v>
      </c>
      <c r="AE235" s="2">
        <f t="shared" si="717"/>
        <v>7021.7173698062516</v>
      </c>
      <c r="AF235" s="12" t="str">
        <f t="shared" si="785"/>
        <v/>
      </c>
      <c r="AG235" s="13" t="str">
        <f t="shared" si="779"/>
        <v/>
      </c>
      <c r="AH235" s="13" t="str">
        <f t="shared" ref="AH235:AI235" si="868">IF($B235=12,((AD235/AD223)-1)*100,"")</f>
        <v/>
      </c>
      <c r="AI235" s="13" t="str">
        <f t="shared" si="868"/>
        <v/>
      </c>
      <c r="AK235" s="12"/>
      <c r="AS235" s="7">
        <f t="shared" si="781"/>
        <v>24.289079208390497</v>
      </c>
      <c r="AT235" s="7">
        <f t="shared" ref="AT235:AU235" si="869">((AD235/AD223)-1)*100</f>
        <v>42.341141548251457</v>
      </c>
      <c r="AU235" s="7">
        <f t="shared" si="869"/>
        <v>-4.9862210544443393</v>
      </c>
      <c r="AV235" s="7">
        <f t="shared" si="788"/>
        <v>29.275300262834836</v>
      </c>
      <c r="AW235" s="7"/>
      <c r="AX235" s="7">
        <f t="shared" si="695"/>
        <v>82.16896107111171</v>
      </c>
      <c r="AY235" s="7">
        <f t="shared" ref="AY235:AZ235" si="870">((AD235/AD174)-1)*100</f>
        <v>213.28486336753895</v>
      </c>
      <c r="AZ235" s="7">
        <f t="shared" si="870"/>
        <v>101.80103796566202</v>
      </c>
      <c r="BA235" s="7">
        <f t="shared" si="697"/>
        <v>-19.632076894550309</v>
      </c>
      <c r="BB235" s="7"/>
      <c r="BC235" s="7">
        <f t="shared" si="637"/>
        <v>214.61043666850509</v>
      </c>
      <c r="BD235" s="7">
        <f t="shared" ref="BD235:BE235" si="871">((AD235/AD123)-1)*100</f>
        <v>237.97233606742759</v>
      </c>
      <c r="BE235" s="7">
        <f t="shared" si="871"/>
        <v>257.51457748166382</v>
      </c>
      <c r="BF235" s="7">
        <f t="shared" si="639"/>
        <v>-42.904140813158733</v>
      </c>
      <c r="BH235" s="1">
        <f t="shared" si="791"/>
        <v>176</v>
      </c>
      <c r="BI235" s="1">
        <f t="shared" si="792"/>
        <v>163</v>
      </c>
      <c r="BJ235" s="1">
        <f t="shared" si="793"/>
        <v>160</v>
      </c>
      <c r="BK235" s="1">
        <f t="shared" si="794"/>
        <v>107</v>
      </c>
      <c r="BL235" s="1">
        <f t="shared" si="795"/>
        <v>213</v>
      </c>
      <c r="BN235" s="1">
        <f t="shared" si="703"/>
        <v>164</v>
      </c>
      <c r="BO235" s="1">
        <f t="shared" si="704"/>
        <v>163</v>
      </c>
      <c r="BP235" s="1">
        <f t="shared" si="705"/>
        <v>161</v>
      </c>
      <c r="BQ235" s="1">
        <f t="shared" si="706"/>
        <v>73</v>
      </c>
      <c r="BR235" s="1">
        <f t="shared" si="707"/>
        <v>164</v>
      </c>
      <c r="BT235" s="1">
        <f t="shared" si="644"/>
        <v>113</v>
      </c>
      <c r="BU235" s="1">
        <f t="shared" si="645"/>
        <v>113</v>
      </c>
      <c r="BV235" s="1">
        <f t="shared" si="646"/>
        <v>113</v>
      </c>
      <c r="BW235" s="1">
        <f t="shared" si="647"/>
        <v>66</v>
      </c>
      <c r="BX235" s="1">
        <f t="shared" si="648"/>
        <v>113</v>
      </c>
    </row>
    <row r="236" spans="1:76">
      <c r="A236" s="1">
        <v>1990</v>
      </c>
      <c r="B236" s="1">
        <v>9</v>
      </c>
      <c r="C236" s="4">
        <v>22.94</v>
      </c>
      <c r="D236" s="4">
        <v>-4.867</v>
      </c>
      <c r="E236" s="2">
        <f t="shared" si="722"/>
        <v>20359.357385531563</v>
      </c>
      <c r="F236" s="2">
        <f t="shared" si="723"/>
        <v>6679.9703854177815</v>
      </c>
      <c r="G236" s="5">
        <f t="shared" si="724"/>
        <v>3.0478215038161789</v>
      </c>
      <c r="H236" s="4">
        <f t="shared" si="725"/>
        <v>3.0138033159217605</v>
      </c>
      <c r="I236" s="4">
        <f t="shared" si="726"/>
        <v>2.2320396499554396</v>
      </c>
      <c r="J236" s="4">
        <f t="shared" si="727"/>
        <v>0.78176366596632096</v>
      </c>
      <c r="K236" s="2" t="str">
        <f t="shared" si="737"/>
        <v>GSCI</v>
      </c>
      <c r="L236" s="11">
        <f t="shared" si="738"/>
        <v>27790.244638802134</v>
      </c>
      <c r="M236" s="2">
        <f t="shared" si="728"/>
        <v>14692.842279133796</v>
      </c>
      <c r="N236" s="2">
        <f t="shared" si="729"/>
        <v>9224.166296777259</v>
      </c>
      <c r="O236" s="2">
        <f t="shared" si="730"/>
        <v>5468.6759823565371</v>
      </c>
      <c r="P236" s="2">
        <f t="shared" si="739"/>
        <v>20359.357385531563</v>
      </c>
      <c r="Q236" s="2">
        <f t="shared" si="740"/>
        <v>6679.9703854177815</v>
      </c>
      <c r="U236" s="5">
        <f t="shared" si="731"/>
        <v>22.94</v>
      </c>
      <c r="V236" s="5">
        <f t="shared" si="732"/>
        <v>-4.867</v>
      </c>
      <c r="X236" s="6">
        <v>33117</v>
      </c>
      <c r="Y236" s="2" t="str">
        <f t="shared" si="741"/>
        <v>DBC</v>
      </c>
      <c r="Z236" s="11">
        <f t="shared" si="746"/>
        <v>27790.244638802134</v>
      </c>
      <c r="AA236" s="16">
        <f t="shared" si="591"/>
        <v>14692.842279133796</v>
      </c>
      <c r="AB236" s="16">
        <f t="shared" si="592"/>
        <v>9224.166296777259</v>
      </c>
      <c r="AC236" s="16">
        <f t="shared" si="593"/>
        <v>5468.6759823565371</v>
      </c>
      <c r="AD236" s="2">
        <f t="shared" si="716"/>
        <v>20359.357385531563</v>
      </c>
      <c r="AE236" s="2">
        <f t="shared" si="717"/>
        <v>6679.9703854177815</v>
      </c>
      <c r="AF236" s="12" t="str">
        <f t="shared" si="785"/>
        <v/>
      </c>
      <c r="AG236" s="13" t="str">
        <f t="shared" si="779"/>
        <v/>
      </c>
      <c r="AH236" s="13" t="str">
        <f t="shared" ref="AH236:AI236" si="872">IF($B236=12,((AD236/AD224)-1)*100,"")</f>
        <v/>
      </c>
      <c r="AI236" s="13" t="str">
        <f t="shared" si="872"/>
        <v/>
      </c>
      <c r="AK236" s="12"/>
      <c r="AS236" s="7">
        <f t="shared" si="781"/>
        <v>53.423894992464696</v>
      </c>
      <c r="AT236" s="7">
        <f t="shared" ref="AT236:AU236" si="873">((AD236/AD224)-1)*100</f>
        <v>65.157267414920298</v>
      </c>
      <c r="AU236" s="7">
        <f t="shared" si="873"/>
        <v>-9.242064457421673</v>
      </c>
      <c r="AV236" s="7">
        <f t="shared" si="788"/>
        <v>62.665959449886373</v>
      </c>
      <c r="AW236" s="7"/>
      <c r="AX236" s="7">
        <f t="shared" si="695"/>
        <v>125.88760085210167</v>
      </c>
      <c r="AY236" s="7">
        <f t="shared" ref="AY236:AZ236" si="874">((AD236/AD175)-1)*100</f>
        <v>279.47059776373607</v>
      </c>
      <c r="AZ236" s="7">
        <f t="shared" si="874"/>
        <v>93.633007330475508</v>
      </c>
      <c r="BA236" s="7">
        <f t="shared" si="697"/>
        <v>32.254593521626163</v>
      </c>
      <c r="BB236" s="7"/>
      <c r="BC236" s="7">
        <f t="shared" si="637"/>
        <v>285.79443708133198</v>
      </c>
      <c r="BD236" s="7">
        <f t="shared" ref="BD236:BE236" si="875">((AD236/AD124)-1)*100</f>
        <v>313.26412493241173</v>
      </c>
      <c r="BE236" s="7">
        <f t="shared" si="875"/>
        <v>239.24587355931942</v>
      </c>
      <c r="BF236" s="7">
        <f t="shared" si="639"/>
        <v>46.548563522012557</v>
      </c>
      <c r="BH236" s="1">
        <f t="shared" si="791"/>
        <v>177</v>
      </c>
      <c r="BI236" s="1">
        <f t="shared" si="792"/>
        <v>164</v>
      </c>
      <c r="BJ236" s="1">
        <f t="shared" si="793"/>
        <v>160</v>
      </c>
      <c r="BK236" s="1">
        <f t="shared" si="794"/>
        <v>108</v>
      </c>
      <c r="BL236" s="1">
        <f t="shared" si="795"/>
        <v>214</v>
      </c>
      <c r="BN236" s="1">
        <f t="shared" si="703"/>
        <v>165</v>
      </c>
      <c r="BO236" s="1">
        <f t="shared" si="704"/>
        <v>164</v>
      </c>
      <c r="BP236" s="1">
        <f t="shared" si="705"/>
        <v>162</v>
      </c>
      <c r="BQ236" s="1">
        <f t="shared" si="706"/>
        <v>74</v>
      </c>
      <c r="BR236" s="1">
        <f t="shared" si="707"/>
        <v>165</v>
      </c>
      <c r="BT236" s="1">
        <f t="shared" si="644"/>
        <v>114</v>
      </c>
      <c r="BU236" s="1">
        <f t="shared" si="645"/>
        <v>114</v>
      </c>
      <c r="BV236" s="1">
        <f t="shared" si="646"/>
        <v>114</v>
      </c>
      <c r="BW236" s="1">
        <f t="shared" si="647"/>
        <v>67</v>
      </c>
      <c r="BX236" s="1">
        <f t="shared" si="648"/>
        <v>114</v>
      </c>
    </row>
    <row r="237" spans="1:76">
      <c r="A237" s="1">
        <v>1990</v>
      </c>
      <c r="B237" s="1">
        <v>10</v>
      </c>
      <c r="C237" s="4">
        <v>-6.0515999999999996</v>
      </c>
      <c r="D237" s="4">
        <v>-0.42599999999999999</v>
      </c>
      <c r="E237" s="2">
        <f t="shared" si="722"/>
        <v>19127.290513988733</v>
      </c>
      <c r="F237" s="2">
        <f t="shared" si="723"/>
        <v>6651.5137115759017</v>
      </c>
      <c r="G237" s="5">
        <f t="shared" si="724"/>
        <v>2.8756297202997154</v>
      </c>
      <c r="H237" s="4">
        <f t="shared" si="725"/>
        <v>2.8822094153293363</v>
      </c>
      <c r="I237" s="4">
        <f t="shared" si="726"/>
        <v>2.4014054579407755</v>
      </c>
      <c r="J237" s="4">
        <f t="shared" si="727"/>
        <v>0.48080395738856074</v>
      </c>
      <c r="K237" s="2" t="str">
        <f t="shared" si="737"/>
        <v>GSCI</v>
      </c>
      <c r="L237" s="11">
        <f t="shared" si="738"/>
        <v>26108.490194240385</v>
      </c>
      <c r="M237" s="2">
        <f t="shared" si="728"/>
        <v>14111.336071833184</v>
      </c>
      <c r="N237" s="2">
        <f t="shared" si="729"/>
        <v>8665.956649161486</v>
      </c>
      <c r="O237" s="2">
        <f t="shared" si="730"/>
        <v>5445.3794226716982</v>
      </c>
      <c r="P237" s="2">
        <f t="shared" si="739"/>
        <v>19127.290513988733</v>
      </c>
      <c r="Q237" s="2">
        <f t="shared" si="740"/>
        <v>6651.5137115759017</v>
      </c>
      <c r="U237" s="5">
        <f t="shared" si="731"/>
        <v>-6.0515999999999996</v>
      </c>
      <c r="V237" s="5">
        <f t="shared" si="732"/>
        <v>-0.42599999999999999</v>
      </c>
      <c r="X237" s="6">
        <v>33147</v>
      </c>
      <c r="Y237" s="2" t="str">
        <f t="shared" si="741"/>
        <v>DBC</v>
      </c>
      <c r="Z237" s="11">
        <f t="shared" si="746"/>
        <v>26108.490194240385</v>
      </c>
      <c r="AA237" s="16">
        <f t="shared" si="591"/>
        <v>14111.336071833184</v>
      </c>
      <c r="AB237" s="16">
        <f t="shared" si="592"/>
        <v>8665.956649161486</v>
      </c>
      <c r="AC237" s="16">
        <f t="shared" si="593"/>
        <v>5445.3794226716982</v>
      </c>
      <c r="AD237" s="2">
        <f t="shared" si="716"/>
        <v>19127.290513988733</v>
      </c>
      <c r="AE237" s="2">
        <f t="shared" si="717"/>
        <v>6651.5137115759017</v>
      </c>
      <c r="AF237" s="12" t="str">
        <f t="shared" si="785"/>
        <v/>
      </c>
      <c r="AG237" s="13" t="str">
        <f t="shared" si="779"/>
        <v/>
      </c>
      <c r="AH237" s="13" t="str">
        <f t="shared" ref="AH237:AI237" si="876">IF($B237=12,((AD237/AD225)-1)*100,"")</f>
        <v/>
      </c>
      <c r="AI237" s="13" t="str">
        <f t="shared" si="876"/>
        <v/>
      </c>
      <c r="AK237" s="12"/>
      <c r="AS237" s="7">
        <f t="shared" si="781"/>
        <v>45.160937239391565</v>
      </c>
      <c r="AT237" s="7">
        <f t="shared" ref="AT237:AU237" si="877">((AD237/AD225)-1)*100</f>
        <v>56.262384884858598</v>
      </c>
      <c r="AU237" s="7">
        <f t="shared" si="877"/>
        <v>-7.4803878691548249</v>
      </c>
      <c r="AV237" s="7">
        <f t="shared" si="788"/>
        <v>52.64132510854639</v>
      </c>
      <c r="AW237" s="7"/>
      <c r="AX237" s="7">
        <f t="shared" si="695"/>
        <v>119.07030596966707</v>
      </c>
      <c r="AY237" s="7">
        <f t="shared" ref="AY237:AZ237" si="878">((AD237/AD176)-1)*100</f>
        <v>237.32363461611649</v>
      </c>
      <c r="AZ237" s="7">
        <f t="shared" si="878"/>
        <v>99.033911470030219</v>
      </c>
      <c r="BA237" s="7">
        <f t="shared" si="697"/>
        <v>20.036394499636856</v>
      </c>
      <c r="BB237" s="7"/>
      <c r="BC237" s="7">
        <f t="shared" si="637"/>
        <v>264.73091646398268</v>
      </c>
      <c r="BD237" s="7">
        <f t="shared" ref="BD237:BE237" si="879">((AD237/AD125)-1)*100</f>
        <v>314.59641646831631</v>
      </c>
      <c r="BE237" s="7">
        <f t="shared" si="879"/>
        <v>239.92863942073055</v>
      </c>
      <c r="BF237" s="7">
        <f t="shared" si="639"/>
        <v>24.802277043252133</v>
      </c>
      <c r="BH237" s="1">
        <f t="shared" si="791"/>
        <v>178</v>
      </c>
      <c r="BI237" s="1">
        <f t="shared" si="792"/>
        <v>165</v>
      </c>
      <c r="BJ237" s="1">
        <f t="shared" si="793"/>
        <v>160</v>
      </c>
      <c r="BK237" s="1">
        <f t="shared" si="794"/>
        <v>109</v>
      </c>
      <c r="BL237" s="1">
        <f t="shared" si="795"/>
        <v>215</v>
      </c>
      <c r="BN237" s="1">
        <f t="shared" si="703"/>
        <v>166</v>
      </c>
      <c r="BO237" s="1">
        <f t="shared" si="704"/>
        <v>165</v>
      </c>
      <c r="BP237" s="1">
        <f t="shared" si="705"/>
        <v>163</v>
      </c>
      <c r="BQ237" s="1">
        <f t="shared" si="706"/>
        <v>75</v>
      </c>
      <c r="BR237" s="1">
        <f t="shared" si="707"/>
        <v>166</v>
      </c>
      <c r="BT237" s="1">
        <f t="shared" si="644"/>
        <v>115</v>
      </c>
      <c r="BU237" s="1">
        <f t="shared" si="645"/>
        <v>115</v>
      </c>
      <c r="BV237" s="1">
        <f t="shared" si="646"/>
        <v>115</v>
      </c>
      <c r="BW237" s="1">
        <f t="shared" si="647"/>
        <v>68</v>
      </c>
      <c r="BX237" s="1">
        <f t="shared" si="648"/>
        <v>115</v>
      </c>
    </row>
    <row r="238" spans="1:76">
      <c r="A238" s="1">
        <v>1990</v>
      </c>
      <c r="B238" s="1">
        <v>11</v>
      </c>
      <c r="C238" s="4">
        <v>-6.5640999999999998</v>
      </c>
      <c r="D238" s="4">
        <v>6.4640000000000004</v>
      </c>
      <c r="E238" s="2">
        <f t="shared" si="722"/>
        <v>17871.756037359999</v>
      </c>
      <c r="F238" s="2">
        <f t="shared" si="723"/>
        <v>7081.4675578921679</v>
      </c>
      <c r="G238" s="5">
        <f t="shared" si="724"/>
        <v>2.5237362017484992</v>
      </c>
      <c r="H238" s="4">
        <f t="shared" si="725"/>
        <v>2.5408063547761586</v>
      </c>
      <c r="I238" s="4">
        <f t="shared" si="726"/>
        <v>2.4335977589428084</v>
      </c>
      <c r="J238" s="4">
        <f t="shared" si="727"/>
        <v>0.10720859583335018</v>
      </c>
      <c r="K238" s="2" t="str">
        <f t="shared" si="737"/>
        <v>GSCI</v>
      </c>
      <c r="L238" s="11">
        <f t="shared" si="738"/>
        <v>24394.702789400249</v>
      </c>
      <c r="M238" s="2">
        <f t="shared" si="728"/>
        <v>13894.483337307072</v>
      </c>
      <c r="N238" s="2">
        <f t="shared" si="729"/>
        <v>8097.114588753876</v>
      </c>
      <c r="O238" s="2">
        <f t="shared" si="730"/>
        <v>5797.3687485531973</v>
      </c>
      <c r="P238" s="2">
        <f t="shared" si="739"/>
        <v>17871.756037359999</v>
      </c>
      <c r="Q238" s="2">
        <f t="shared" si="740"/>
        <v>7081.4675578921679</v>
      </c>
      <c r="U238" s="5">
        <f t="shared" si="731"/>
        <v>-6.5640999999999998</v>
      </c>
      <c r="V238" s="5">
        <f t="shared" si="732"/>
        <v>6.4640000000000004</v>
      </c>
      <c r="X238" s="6">
        <v>33178</v>
      </c>
      <c r="Y238" s="2" t="str">
        <f t="shared" si="741"/>
        <v>DBC</v>
      </c>
      <c r="Z238" s="11">
        <f t="shared" si="746"/>
        <v>24394.702789400249</v>
      </c>
      <c r="AA238" s="16">
        <f t="shared" si="591"/>
        <v>13894.483337307072</v>
      </c>
      <c r="AB238" s="16">
        <f t="shared" si="592"/>
        <v>8097.114588753876</v>
      </c>
      <c r="AC238" s="16">
        <f t="shared" si="593"/>
        <v>5797.3687485531973</v>
      </c>
      <c r="AD238" s="2">
        <f t="shared" si="716"/>
        <v>17871.756037359999</v>
      </c>
      <c r="AE238" s="2">
        <f t="shared" si="717"/>
        <v>7081.4675578921679</v>
      </c>
      <c r="AF238" s="12" t="str">
        <f t="shared" si="785"/>
        <v/>
      </c>
      <c r="AG238" s="13" t="str">
        <f t="shared" si="779"/>
        <v/>
      </c>
      <c r="AH238" s="13" t="str">
        <f t="shared" ref="AH238:AI238" si="880">IF($B238=12,((AD238/AD226)-1)*100,"")</f>
        <v/>
      </c>
      <c r="AI238" s="13" t="str">
        <f t="shared" si="880"/>
        <v/>
      </c>
      <c r="AK238" s="12"/>
      <c r="AS238" s="7">
        <f t="shared" si="781"/>
        <v>33.479011269253768</v>
      </c>
      <c r="AT238" s="7">
        <f t="shared" ref="AT238:AU238" si="881">((AD238/AD226)-1)*100</f>
        <v>43.687062302505296</v>
      </c>
      <c r="AU238" s="7">
        <f t="shared" si="881"/>
        <v>-3.4682034722184452</v>
      </c>
      <c r="AV238" s="7">
        <f t="shared" si="788"/>
        <v>36.947214741472216</v>
      </c>
      <c r="AW238" s="7"/>
      <c r="AX238" s="7">
        <f t="shared" si="695"/>
        <v>90.869276812259628</v>
      </c>
      <c r="AY238" s="7">
        <f t="shared" ref="AY238:AZ238" si="882">((AD238/AD177)-1)*100</f>
        <v>193.89979580243022</v>
      </c>
      <c r="AZ238" s="7">
        <f t="shared" si="882"/>
        <v>102.54395808357275</v>
      </c>
      <c r="BA238" s="7">
        <f t="shared" si="697"/>
        <v>-11.674681271313119</v>
      </c>
      <c r="BB238" s="7"/>
      <c r="BC238" s="7">
        <f t="shared" si="637"/>
        <v>240.08903097256692</v>
      </c>
      <c r="BD238" s="7">
        <f t="shared" ref="BD238:BE238" si="883">((AD238/AD126)-1)*100</f>
        <v>270.53585115787786</v>
      </c>
      <c r="BE238" s="7">
        <f t="shared" si="883"/>
        <v>261.15764193050973</v>
      </c>
      <c r="BF238" s="7">
        <f t="shared" si="639"/>
        <v>-21.068610957942809</v>
      </c>
      <c r="BH238" s="1">
        <f t="shared" si="791"/>
        <v>179</v>
      </c>
      <c r="BI238" s="1">
        <f t="shared" si="792"/>
        <v>166</v>
      </c>
      <c r="BJ238" s="1">
        <f t="shared" si="793"/>
        <v>160</v>
      </c>
      <c r="BK238" s="1">
        <f t="shared" si="794"/>
        <v>110</v>
      </c>
      <c r="BL238" s="1">
        <f t="shared" si="795"/>
        <v>216</v>
      </c>
      <c r="BN238" s="1">
        <f t="shared" si="703"/>
        <v>167</v>
      </c>
      <c r="BO238" s="1">
        <f t="shared" si="704"/>
        <v>166</v>
      </c>
      <c r="BP238" s="1">
        <f t="shared" si="705"/>
        <v>164</v>
      </c>
      <c r="BQ238" s="1">
        <f t="shared" si="706"/>
        <v>75</v>
      </c>
      <c r="BR238" s="1">
        <f t="shared" si="707"/>
        <v>167</v>
      </c>
      <c r="BT238" s="1">
        <f t="shared" si="644"/>
        <v>116</v>
      </c>
      <c r="BU238" s="1">
        <f t="shared" si="645"/>
        <v>116</v>
      </c>
      <c r="BV238" s="1">
        <f t="shared" si="646"/>
        <v>116</v>
      </c>
      <c r="BW238" s="1">
        <f t="shared" si="647"/>
        <v>68</v>
      </c>
      <c r="BX238" s="1">
        <f t="shared" si="648"/>
        <v>116</v>
      </c>
    </row>
    <row r="239" spans="1:76">
      <c r="A239" s="1">
        <v>1990</v>
      </c>
      <c r="B239" s="1">
        <v>12</v>
      </c>
      <c r="C239" s="4">
        <v>-1.9641999999999999</v>
      </c>
      <c r="D239" s="4">
        <v>2.786</v>
      </c>
      <c r="E239" s="2">
        <f t="shared" si="722"/>
        <v>17520.719005274172</v>
      </c>
      <c r="F239" s="2">
        <f t="shared" si="723"/>
        <v>7278.7572440550439</v>
      </c>
      <c r="G239" s="5">
        <f t="shared" si="724"/>
        <v>2.4071030833710374</v>
      </c>
      <c r="H239" s="4">
        <f t="shared" si="725"/>
        <v>2.4134699058189004</v>
      </c>
      <c r="I239" s="4">
        <f t="shared" si="726"/>
        <v>2.4266254758976054</v>
      </c>
      <c r="J239" s="4">
        <f t="shared" si="727"/>
        <v>-1.3155570078704937E-2</v>
      </c>
      <c r="K239" s="2" t="str">
        <f t="shared" si="737"/>
        <v>GSCI</v>
      </c>
      <c r="L239" s="11">
        <f t="shared" si="738"/>
        <v>23915.542037210849</v>
      </c>
      <c r="M239" s="2">
        <f t="shared" si="728"/>
        <v>13896.954505889462</v>
      </c>
      <c r="N239" s="2">
        <f t="shared" si="729"/>
        <v>7938.0710640015723</v>
      </c>
      <c r="O239" s="2">
        <f t="shared" si="730"/>
        <v>5958.8834418878896</v>
      </c>
      <c r="P239" s="2">
        <f t="shared" si="739"/>
        <v>17520.719005274172</v>
      </c>
      <c r="Q239" s="2">
        <f t="shared" si="740"/>
        <v>7278.7572440550439</v>
      </c>
      <c r="U239" s="5">
        <f t="shared" si="731"/>
        <v>-1.9641999999999999</v>
      </c>
      <c r="V239" s="5">
        <f t="shared" si="732"/>
        <v>2.786</v>
      </c>
      <c r="X239" s="6">
        <v>33208</v>
      </c>
      <c r="Y239" s="2" t="str">
        <f t="shared" si="741"/>
        <v>DBC</v>
      </c>
      <c r="Z239" s="11">
        <f t="shared" si="746"/>
        <v>23915.542037210849</v>
      </c>
      <c r="AA239" s="16">
        <f t="shared" si="591"/>
        <v>13896.954505889462</v>
      </c>
      <c r="AB239" s="16">
        <f t="shared" si="592"/>
        <v>7938.0710640015723</v>
      </c>
      <c r="AC239" s="16">
        <f t="shared" si="593"/>
        <v>5958.8834418878896</v>
      </c>
      <c r="AD239" s="2">
        <f t="shared" si="716"/>
        <v>17520.719005274172</v>
      </c>
      <c r="AE239" s="2">
        <f t="shared" si="717"/>
        <v>7278.7572440550439</v>
      </c>
      <c r="AF239" s="12">
        <f t="shared" si="785"/>
        <v>1990</v>
      </c>
      <c r="AG239" s="13">
        <f t="shared" si="779"/>
        <v>19.90728340899377</v>
      </c>
      <c r="AH239" s="13">
        <f t="shared" ref="AH239:AI239" si="884">IF($B239=12,((AD239/AD227)-1)*100,"")</f>
        <v>29.077411780925356</v>
      </c>
      <c r="AI239" s="13">
        <f t="shared" si="884"/>
        <v>-3.1052700861851634</v>
      </c>
      <c r="AK239" s="12"/>
      <c r="AS239" s="7">
        <f t="shared" si="781"/>
        <v>19.90728340899377</v>
      </c>
      <c r="AT239" s="7">
        <f t="shared" ref="AT239:AU239" si="885">((AD239/AD227)-1)*100</f>
        <v>29.077411780925356</v>
      </c>
      <c r="AU239" s="7">
        <f t="shared" si="885"/>
        <v>-3.1052700861851634</v>
      </c>
      <c r="AV239" s="7">
        <f t="shared" si="788"/>
        <v>23.012553495178935</v>
      </c>
      <c r="AW239" s="7"/>
      <c r="AX239" s="7">
        <f t="shared" si="695"/>
        <v>83.91892958869245</v>
      </c>
      <c r="AY239" s="7">
        <f t="shared" ref="AY239:AZ239" si="886">((AD239/AD178)-1)*100</f>
        <v>183.19767724318399</v>
      </c>
      <c r="AZ239" s="7">
        <f t="shared" si="886"/>
        <v>94.823863928897993</v>
      </c>
      <c r="BA239" s="7">
        <f t="shared" si="697"/>
        <v>-10.904934340205543</v>
      </c>
      <c r="BB239" s="7"/>
      <c r="BC239" s="7">
        <f t="shared" si="637"/>
        <v>253.84346216630803</v>
      </c>
      <c r="BD239" s="7">
        <f t="shared" ref="BD239:BE239" si="887">((AD239/AD127)-1)*100</f>
        <v>275.58990490715638</v>
      </c>
      <c r="BE239" s="7">
        <f t="shared" si="887"/>
        <v>293.97133864122446</v>
      </c>
      <c r="BF239" s="7">
        <f t="shared" si="639"/>
        <v>-40.127876474916434</v>
      </c>
      <c r="BH239" s="1">
        <f t="shared" si="791"/>
        <v>180</v>
      </c>
      <c r="BI239" s="1">
        <f t="shared" si="792"/>
        <v>167</v>
      </c>
      <c r="BJ239" s="1">
        <f t="shared" si="793"/>
        <v>160</v>
      </c>
      <c r="BK239" s="1">
        <f t="shared" si="794"/>
        <v>111</v>
      </c>
      <c r="BL239" s="1">
        <f t="shared" si="795"/>
        <v>217</v>
      </c>
      <c r="BN239" s="1">
        <f t="shared" si="703"/>
        <v>168</v>
      </c>
      <c r="BO239" s="1">
        <f t="shared" si="704"/>
        <v>167</v>
      </c>
      <c r="BP239" s="1">
        <f t="shared" si="705"/>
        <v>165</v>
      </c>
      <c r="BQ239" s="1">
        <f t="shared" si="706"/>
        <v>75</v>
      </c>
      <c r="BR239" s="1">
        <f t="shared" si="707"/>
        <v>168</v>
      </c>
      <c r="BT239" s="1">
        <f t="shared" si="644"/>
        <v>117</v>
      </c>
      <c r="BU239" s="1">
        <f t="shared" si="645"/>
        <v>117</v>
      </c>
      <c r="BV239" s="1">
        <f t="shared" si="646"/>
        <v>117</v>
      </c>
      <c r="BW239" s="1">
        <f t="shared" si="647"/>
        <v>68</v>
      </c>
      <c r="BX239" s="1">
        <f t="shared" si="648"/>
        <v>117</v>
      </c>
    </row>
    <row r="240" spans="1:76">
      <c r="A240" s="1">
        <v>1991</v>
      </c>
      <c r="B240" s="1">
        <v>1</v>
      </c>
      <c r="C240" s="4">
        <v>-9.3877000000000006</v>
      </c>
      <c r="D240" s="4">
        <v>4.3550000000000004</v>
      </c>
      <c r="E240" s="2">
        <f t="shared" si="722"/>
        <v>15875.926467216048</v>
      </c>
      <c r="F240" s="2">
        <f t="shared" si="723"/>
        <v>7595.7471220336411</v>
      </c>
      <c r="G240" s="5">
        <f t="shared" si="724"/>
        <v>2.0901072945363564</v>
      </c>
      <c r="H240" s="4">
        <f t="shared" si="725"/>
        <v>2.1055055141212393</v>
      </c>
      <c r="I240" s="4">
        <f t="shared" si="726"/>
        <v>2.3380680597499084</v>
      </c>
      <c r="J240" s="4">
        <f t="shared" si="727"/>
        <v>-0.23256254562866907</v>
      </c>
      <c r="K240" s="2" t="str">
        <f t="shared" si="737"/>
        <v xml:space="preserve">      SPX</v>
      </c>
      <c r="L240" s="11">
        <f t="shared" si="738"/>
        <v>24957.063892931383</v>
      </c>
      <c r="M240" s="2">
        <f t="shared" si="728"/>
        <v>13547.258491180513</v>
      </c>
      <c r="N240" s="2">
        <f t="shared" si="729"/>
        <v>6296.1750538700389</v>
      </c>
      <c r="O240" s="2">
        <f t="shared" si="730"/>
        <v>7251.0834373104735</v>
      </c>
      <c r="P240" s="2">
        <f t="shared" si="739"/>
        <v>15875.926467216048</v>
      </c>
      <c r="Q240" s="2">
        <f t="shared" si="740"/>
        <v>7595.7471220336411</v>
      </c>
      <c r="U240" s="5">
        <f t="shared" si="731"/>
        <v>-9.3877000000000006</v>
      </c>
      <c r="V240" s="5">
        <f t="shared" si="732"/>
        <v>4.3550000000000004</v>
      </c>
      <c r="X240" s="6">
        <v>33239</v>
      </c>
      <c r="Y240" s="2" t="str">
        <f t="shared" si="741"/>
        <v xml:space="preserve">      SPY</v>
      </c>
      <c r="Z240" s="11">
        <f t="shared" si="746"/>
        <v>24957.063892931383</v>
      </c>
      <c r="AA240" s="16">
        <f t="shared" si="591"/>
        <v>13547.258491180513</v>
      </c>
      <c r="AB240" s="16">
        <f t="shared" si="592"/>
        <v>6296.1750538700389</v>
      </c>
      <c r="AC240" s="16">
        <f t="shared" si="593"/>
        <v>7251.0834373104735</v>
      </c>
      <c r="AD240" s="2">
        <f t="shared" si="716"/>
        <v>15875.926467216048</v>
      </c>
      <c r="AE240" s="2">
        <f t="shared" si="717"/>
        <v>7595.7471220336411</v>
      </c>
      <c r="AF240" s="12" t="str">
        <f t="shared" si="785"/>
        <v/>
      </c>
      <c r="AG240" s="13" t="str">
        <f t="shared" si="779"/>
        <v/>
      </c>
      <c r="AH240" s="13" t="str">
        <f t="shared" ref="AH240:AI240" si="888">IF($B240=12,((AD240/AD228)-1)*100,"")</f>
        <v/>
      </c>
      <c r="AI240" s="13" t="str">
        <f t="shared" si="888"/>
        <v/>
      </c>
      <c r="AK240" s="12"/>
      <c r="AS240" s="7">
        <f t="shared" si="781"/>
        <v>25.679344090539757</v>
      </c>
      <c r="AT240" s="7">
        <f t="shared" ref="AT240:AU240" si="889">((AD240/AD228)-1)*100</f>
        <v>17.474196151723497</v>
      </c>
      <c r="AU240" s="7">
        <f t="shared" si="889"/>
        <v>8.3919295516599277</v>
      </c>
      <c r="AV240" s="7">
        <f t="shared" si="788"/>
        <v>17.28741453887983</v>
      </c>
      <c r="AW240" s="7"/>
      <c r="AX240" s="7">
        <f t="shared" si="695"/>
        <v>83.071595196665342</v>
      </c>
      <c r="AY240" s="7">
        <f t="shared" ref="AY240:AZ240" si="890">((AD240/AD179)-1)*100</f>
        <v>161.3406261868505</v>
      </c>
      <c r="AZ240" s="7">
        <f t="shared" si="890"/>
        <v>93.926289325436827</v>
      </c>
      <c r="BA240" s="7">
        <f t="shared" si="697"/>
        <v>-10.854694128771484</v>
      </c>
      <c r="BB240" s="7"/>
      <c r="BC240" s="7">
        <f t="shared" si="637"/>
        <v>288.3892850164093</v>
      </c>
      <c r="BD240" s="7">
        <f t="shared" ref="BD240:BE240" si="891">((AD240/AD128)-1)*100</f>
        <v>240.76580934271789</v>
      </c>
      <c r="BE240" s="7">
        <f t="shared" si="891"/>
        <v>332.43485578350305</v>
      </c>
      <c r="BF240" s="7">
        <f t="shared" si="639"/>
        <v>-44.04557076709375</v>
      </c>
      <c r="BH240" s="1">
        <f t="shared" si="791"/>
        <v>181</v>
      </c>
      <c r="BI240" s="1">
        <f t="shared" si="792"/>
        <v>168</v>
      </c>
      <c r="BJ240" s="1">
        <f t="shared" si="793"/>
        <v>161</v>
      </c>
      <c r="BK240" s="1">
        <f t="shared" si="794"/>
        <v>112</v>
      </c>
      <c r="BL240" s="1">
        <f t="shared" si="795"/>
        <v>218</v>
      </c>
      <c r="BN240" s="1">
        <f t="shared" si="703"/>
        <v>169</v>
      </c>
      <c r="BO240" s="1">
        <f t="shared" si="704"/>
        <v>168</v>
      </c>
      <c r="BP240" s="1">
        <f t="shared" si="705"/>
        <v>166</v>
      </c>
      <c r="BQ240" s="1">
        <f t="shared" si="706"/>
        <v>75</v>
      </c>
      <c r="BR240" s="1">
        <f t="shared" si="707"/>
        <v>169</v>
      </c>
      <c r="BT240" s="1">
        <f t="shared" si="644"/>
        <v>118</v>
      </c>
      <c r="BU240" s="1">
        <f t="shared" si="645"/>
        <v>118</v>
      </c>
      <c r="BV240" s="1">
        <f t="shared" si="646"/>
        <v>118</v>
      </c>
      <c r="BW240" s="1">
        <f t="shared" si="647"/>
        <v>68</v>
      </c>
      <c r="BX240" s="1">
        <f t="shared" si="648"/>
        <v>118</v>
      </c>
    </row>
    <row r="241" spans="1:76">
      <c r="A241" s="1">
        <v>1991</v>
      </c>
      <c r="B241" s="1">
        <v>2</v>
      </c>
      <c r="C241" s="4">
        <v>1.3905000000000001</v>
      </c>
      <c r="D241" s="4">
        <v>7.1520000000000001</v>
      </c>
      <c r="E241" s="2">
        <f t="shared" si="722"/>
        <v>16096.681224742688</v>
      </c>
      <c r="F241" s="2">
        <f t="shared" si="723"/>
        <v>8138.9949562014872</v>
      </c>
      <c r="G241" s="5">
        <f t="shared" si="724"/>
        <v>1.9777234549676015</v>
      </c>
      <c r="H241" s="4">
        <f t="shared" si="725"/>
        <v>1.9838083149272985</v>
      </c>
      <c r="I241" s="4">
        <f t="shared" si="726"/>
        <v>2.243240532175617</v>
      </c>
      <c r="J241" s="4">
        <f t="shared" si="727"/>
        <v>-0.25943221724831855</v>
      </c>
      <c r="K241" s="2" t="str">
        <f t="shared" si="737"/>
        <v xml:space="preserve">      SPX</v>
      </c>
      <c r="L241" s="11">
        <f t="shared" si="738"/>
        <v>26741.993102553835</v>
      </c>
      <c r="M241" s="2">
        <f t="shared" si="728"/>
        <v>14153.404292741021</v>
      </c>
      <c r="N241" s="2">
        <f t="shared" si="729"/>
        <v>6383.7233679941019</v>
      </c>
      <c r="O241" s="2">
        <f t="shared" si="730"/>
        <v>7769.6809247469191</v>
      </c>
      <c r="P241" s="2">
        <f t="shared" si="739"/>
        <v>16096.681224742688</v>
      </c>
      <c r="Q241" s="2">
        <f t="shared" si="740"/>
        <v>8138.9949562014872</v>
      </c>
      <c r="U241" s="5">
        <f t="shared" si="731"/>
        <v>1.3905000000000001</v>
      </c>
      <c r="V241" s="5">
        <f t="shared" si="732"/>
        <v>7.1520000000000001</v>
      </c>
      <c r="X241" s="6">
        <v>33270</v>
      </c>
      <c r="Y241" s="2" t="str">
        <f t="shared" si="741"/>
        <v xml:space="preserve">      SPY</v>
      </c>
      <c r="Z241" s="11">
        <f t="shared" si="746"/>
        <v>26741.993102553835</v>
      </c>
      <c r="AA241" s="16">
        <f t="shared" ref="AA241:AA304" si="892">SUM(AB241:AC241)</f>
        <v>14153.404292741021</v>
      </c>
      <c r="AB241" s="16">
        <f t="shared" ref="AB241:AB304" si="893">IF($B241=1,($AA240/2)*(1+(U241/100)),AB240*(1+(U241/100)))</f>
        <v>6383.7233679941019</v>
      </c>
      <c r="AC241" s="16">
        <f t="shared" ref="AC241:AC304" si="894">IF($B241=1,($AA240/2)*(1+(V241/100)),AC240*(1+(V241/100)))</f>
        <v>7769.6809247469191</v>
      </c>
      <c r="AD241" s="2">
        <f t="shared" si="716"/>
        <v>16096.681224742688</v>
      </c>
      <c r="AE241" s="2">
        <f t="shared" si="717"/>
        <v>8138.9949562014872</v>
      </c>
      <c r="AF241" s="12" t="str">
        <f t="shared" si="785"/>
        <v/>
      </c>
      <c r="AG241" s="13" t="str">
        <f t="shared" si="779"/>
        <v/>
      </c>
      <c r="AH241" s="13" t="str">
        <f t="shared" ref="AH241:AI241" si="895">IF($B241=12,((AD241/AD229)-1)*100,"")</f>
        <v/>
      </c>
      <c r="AI241" s="13" t="str">
        <f t="shared" si="895"/>
        <v/>
      </c>
      <c r="AK241" s="12"/>
      <c r="AS241" s="7">
        <f t="shared" si="781"/>
        <v>35.109061866890535</v>
      </c>
      <c r="AT241" s="7">
        <f t="shared" ref="AT241:AU241" si="896">((AD241/AD229)-1)*100</f>
        <v>19.497835281407006</v>
      </c>
      <c r="AU241" s="7">
        <f t="shared" si="896"/>
        <v>14.667206730505722</v>
      </c>
      <c r="AV241" s="7">
        <f t="shared" si="788"/>
        <v>20.441855136384813</v>
      </c>
      <c r="AW241" s="7"/>
      <c r="AX241" s="7">
        <f t="shared" si="695"/>
        <v>95.074409734713797</v>
      </c>
      <c r="AY241" s="7">
        <f t="shared" ref="AY241:AZ241" si="897">((AD241/AD180)-1)*100</f>
        <v>191.41461567408871</v>
      </c>
      <c r="AZ241" s="7">
        <f t="shared" si="897"/>
        <v>106.64077560237479</v>
      </c>
      <c r="BA241" s="7">
        <f t="shared" si="697"/>
        <v>-11.566365867660991</v>
      </c>
      <c r="BB241" s="7"/>
      <c r="BC241" s="7">
        <f t="shared" si="637"/>
        <v>314.91426052824806</v>
      </c>
      <c r="BD241" s="7">
        <f t="shared" ref="BD241:BE241" si="898">((AD241/AD129)-1)*100</f>
        <v>244.46422044011965</v>
      </c>
      <c r="BE241" s="7">
        <f t="shared" si="898"/>
        <v>339.63547033515101</v>
      </c>
      <c r="BF241" s="7">
        <f t="shared" si="639"/>
        <v>-24.721209806902948</v>
      </c>
      <c r="BH241" s="1">
        <f t="shared" si="791"/>
        <v>182</v>
      </c>
      <c r="BI241" s="1">
        <f t="shared" si="792"/>
        <v>169</v>
      </c>
      <c r="BJ241" s="1">
        <f t="shared" si="793"/>
        <v>162</v>
      </c>
      <c r="BK241" s="1">
        <f t="shared" si="794"/>
        <v>113</v>
      </c>
      <c r="BL241" s="1">
        <f t="shared" si="795"/>
        <v>219</v>
      </c>
      <c r="BN241" s="1">
        <f t="shared" si="703"/>
        <v>170</v>
      </c>
      <c r="BO241" s="1">
        <f t="shared" si="704"/>
        <v>169</v>
      </c>
      <c r="BP241" s="1">
        <f t="shared" si="705"/>
        <v>167</v>
      </c>
      <c r="BQ241" s="1">
        <f t="shared" si="706"/>
        <v>75</v>
      </c>
      <c r="BR241" s="1">
        <f t="shared" si="707"/>
        <v>170</v>
      </c>
      <c r="BT241" s="1">
        <f t="shared" si="644"/>
        <v>119</v>
      </c>
      <c r="BU241" s="1">
        <f t="shared" si="645"/>
        <v>119</v>
      </c>
      <c r="BV241" s="1">
        <f t="shared" si="646"/>
        <v>119</v>
      </c>
      <c r="BW241" s="1">
        <f t="shared" si="647"/>
        <v>68</v>
      </c>
      <c r="BX241" s="1">
        <f t="shared" si="648"/>
        <v>119</v>
      </c>
    </row>
    <row r="242" spans="1:76">
      <c r="A242" s="1">
        <v>1991</v>
      </c>
      <c r="B242" s="1">
        <v>3</v>
      </c>
      <c r="C242" s="4">
        <v>3.7642000000000002</v>
      </c>
      <c r="D242" s="4">
        <v>2.4220000000000002</v>
      </c>
      <c r="E242" s="2">
        <f t="shared" si="722"/>
        <v>16702.592499404451</v>
      </c>
      <c r="F242" s="2">
        <f t="shared" si="723"/>
        <v>8336.1214140406864</v>
      </c>
      <c r="G242" s="5">
        <f t="shared" si="724"/>
        <v>2.0036407424767062</v>
      </c>
      <c r="H242" s="4">
        <f t="shared" si="725"/>
        <v>2.0026963411648295</v>
      </c>
      <c r="I242" s="4">
        <f t="shared" si="726"/>
        <v>2.1801879559390618</v>
      </c>
      <c r="J242" s="4">
        <f t="shared" si="727"/>
        <v>-0.17749161477423225</v>
      </c>
      <c r="K242" s="2" t="str">
        <f t="shared" si="737"/>
        <v xml:space="preserve">      SPX</v>
      </c>
      <c r="L242" s="11">
        <f t="shared" si="738"/>
        <v>27389.684175497689</v>
      </c>
      <c r="M242" s="2">
        <f t="shared" si="728"/>
        <v>14581.882079756424</v>
      </c>
      <c r="N242" s="2">
        <f t="shared" si="729"/>
        <v>6624.0194830121354</v>
      </c>
      <c r="O242" s="2">
        <f t="shared" si="730"/>
        <v>7957.8625967442886</v>
      </c>
      <c r="P242" s="2">
        <f t="shared" si="739"/>
        <v>16702.592499404451</v>
      </c>
      <c r="Q242" s="2">
        <f t="shared" si="740"/>
        <v>8336.1214140406864</v>
      </c>
      <c r="U242" s="5">
        <f t="shared" si="731"/>
        <v>3.7642000000000002</v>
      </c>
      <c r="V242" s="5">
        <f t="shared" si="732"/>
        <v>2.4220000000000002</v>
      </c>
      <c r="X242" s="6">
        <v>33298</v>
      </c>
      <c r="Y242" s="2" t="str">
        <f t="shared" si="741"/>
        <v xml:space="preserve">      SPY</v>
      </c>
      <c r="Z242" s="11">
        <f t="shared" si="746"/>
        <v>27389.684175497689</v>
      </c>
      <c r="AA242" s="16">
        <f t="shared" si="892"/>
        <v>14581.882079756424</v>
      </c>
      <c r="AB242" s="16">
        <f t="shared" si="893"/>
        <v>6624.0194830121354</v>
      </c>
      <c r="AC242" s="16">
        <f t="shared" si="894"/>
        <v>7957.8625967442886</v>
      </c>
      <c r="AD242" s="2">
        <f t="shared" si="716"/>
        <v>16702.592499404451</v>
      </c>
      <c r="AE242" s="2">
        <f t="shared" si="717"/>
        <v>8336.1214140406864</v>
      </c>
      <c r="AF242" s="12" t="str">
        <f t="shared" si="785"/>
        <v/>
      </c>
      <c r="AG242" s="13" t="str">
        <f t="shared" si="779"/>
        <v/>
      </c>
      <c r="AH242" s="13" t="str">
        <f t="shared" ref="AH242:AI242" si="899">IF($B242=12,((AD242/AD230)-1)*100,"")</f>
        <v/>
      </c>
      <c r="AI242" s="13" t="str">
        <f t="shared" si="899"/>
        <v/>
      </c>
      <c r="AK242" s="12"/>
      <c r="AS242" s="7">
        <f t="shared" si="781"/>
        <v>37.375948776213505</v>
      </c>
      <c r="AT242" s="7">
        <f t="shared" ref="AT242:AU242" si="900">((AD242/AD230)-1)*100</f>
        <v>23.095040197861572</v>
      </c>
      <c r="AU242" s="7">
        <f t="shared" si="900"/>
        <v>14.412514834406775</v>
      </c>
      <c r="AV242" s="7">
        <f t="shared" si="788"/>
        <v>22.963433941806731</v>
      </c>
      <c r="AW242" s="7"/>
      <c r="AX242" s="7">
        <f t="shared" si="695"/>
        <v>85.902872238649493</v>
      </c>
      <c r="AY242" s="7">
        <f t="shared" ref="AY242:AZ242" si="901">((AD242/AD181)-1)*100</f>
        <v>213.30004479814991</v>
      </c>
      <c r="AZ242" s="7">
        <f t="shared" si="901"/>
        <v>96.925438648489688</v>
      </c>
      <c r="BA242" s="7">
        <f t="shared" si="697"/>
        <v>-11.022566409840195</v>
      </c>
      <c r="BB242" s="7"/>
      <c r="BC242" s="7">
        <f t="shared" si="637"/>
        <v>308.12035679337947</v>
      </c>
      <c r="BD242" s="7">
        <f t="shared" ref="BD242:BE242" si="902">((AD242/AD130)-1)*100</f>
        <v>274.2998631586226</v>
      </c>
      <c r="BE242" s="7">
        <f t="shared" si="902"/>
        <v>332.43677569378588</v>
      </c>
      <c r="BF242" s="7">
        <f t="shared" si="639"/>
        <v>-24.316418900406404</v>
      </c>
      <c r="BH242" s="1">
        <f t="shared" si="791"/>
        <v>183</v>
      </c>
      <c r="BI242" s="1">
        <f t="shared" si="792"/>
        <v>170</v>
      </c>
      <c r="BJ242" s="1">
        <f t="shared" si="793"/>
        <v>163</v>
      </c>
      <c r="BK242" s="1">
        <f t="shared" si="794"/>
        <v>114</v>
      </c>
      <c r="BL242" s="1">
        <f t="shared" si="795"/>
        <v>220</v>
      </c>
      <c r="BN242" s="1">
        <f t="shared" si="703"/>
        <v>171</v>
      </c>
      <c r="BO242" s="1">
        <f t="shared" si="704"/>
        <v>170</v>
      </c>
      <c r="BP242" s="1">
        <f t="shared" si="705"/>
        <v>168</v>
      </c>
      <c r="BQ242" s="1">
        <f t="shared" si="706"/>
        <v>75</v>
      </c>
      <c r="BR242" s="1">
        <f t="shared" si="707"/>
        <v>171</v>
      </c>
      <c r="BT242" s="1">
        <f t="shared" si="644"/>
        <v>120</v>
      </c>
      <c r="BU242" s="1">
        <f t="shared" si="645"/>
        <v>120</v>
      </c>
      <c r="BV242" s="1">
        <f t="shared" si="646"/>
        <v>120</v>
      </c>
      <c r="BW242" s="1">
        <f t="shared" si="647"/>
        <v>68</v>
      </c>
      <c r="BX242" s="1">
        <f t="shared" si="648"/>
        <v>120</v>
      </c>
    </row>
    <row r="243" spans="1:76">
      <c r="A243" s="1">
        <v>1991</v>
      </c>
      <c r="B243" s="1">
        <v>4</v>
      </c>
      <c r="C243" s="4">
        <v>2.2650999999999999</v>
      </c>
      <c r="D243" s="4">
        <v>0.23699999999999999</v>
      </c>
      <c r="E243" s="2">
        <f t="shared" si="722"/>
        <v>17080.922922108461</v>
      </c>
      <c r="F243" s="2">
        <f t="shared" si="723"/>
        <v>8355.878021791963</v>
      </c>
      <c r="G243" s="5">
        <f t="shared" si="724"/>
        <v>2.0441805011468279</v>
      </c>
      <c r="H243" s="4">
        <f t="shared" si="725"/>
        <v>2.042205064957209</v>
      </c>
      <c r="I243" s="4">
        <f t="shared" si="726"/>
        <v>2.1443965204674216</v>
      </c>
      <c r="J243" s="4">
        <f t="shared" si="727"/>
        <v>-0.10219145551021258</v>
      </c>
      <c r="K243" s="2" t="str">
        <f t="shared" si="737"/>
        <v xml:space="preserve">      SPX</v>
      </c>
      <c r="L243" s="11">
        <f t="shared" si="738"/>
        <v>27454.597726993619</v>
      </c>
      <c r="M243" s="2">
        <f t="shared" si="728"/>
        <v>14750.782879420416</v>
      </c>
      <c r="N243" s="2">
        <f t="shared" si="729"/>
        <v>6774.0601483218434</v>
      </c>
      <c r="O243" s="2">
        <f t="shared" si="730"/>
        <v>7976.7227310985727</v>
      </c>
      <c r="P243" s="2">
        <f t="shared" si="739"/>
        <v>17080.922922108461</v>
      </c>
      <c r="Q243" s="2">
        <f t="shared" si="740"/>
        <v>8355.878021791963</v>
      </c>
      <c r="U243" s="5">
        <f t="shared" si="731"/>
        <v>2.2650999999999999</v>
      </c>
      <c r="V243" s="5">
        <f t="shared" si="732"/>
        <v>0.23699999999999999</v>
      </c>
      <c r="X243" s="6">
        <v>33329</v>
      </c>
      <c r="Y243" s="2" t="str">
        <f t="shared" si="741"/>
        <v xml:space="preserve">      SPY</v>
      </c>
      <c r="Z243" s="11">
        <f t="shared" si="746"/>
        <v>27454.597726993619</v>
      </c>
      <c r="AA243" s="16">
        <f t="shared" si="892"/>
        <v>14750.782879420416</v>
      </c>
      <c r="AB243" s="16">
        <f t="shared" si="893"/>
        <v>6774.0601483218434</v>
      </c>
      <c r="AC243" s="16">
        <f t="shared" si="894"/>
        <v>7976.7227310985727</v>
      </c>
      <c r="AD243" s="2">
        <f t="shared" si="716"/>
        <v>17080.922922108461</v>
      </c>
      <c r="AE243" s="2">
        <f t="shared" si="717"/>
        <v>8355.878021791963</v>
      </c>
      <c r="AF243" s="12" t="str">
        <f t="shared" si="785"/>
        <v/>
      </c>
      <c r="AG243" s="13" t="str">
        <f t="shared" si="779"/>
        <v/>
      </c>
      <c r="AH243" s="13" t="str">
        <f t="shared" ref="AH243:AI243" si="903">IF($B243=12,((AD243/AD231)-1)*100,"")</f>
        <v/>
      </c>
      <c r="AI243" s="13" t="str">
        <f t="shared" si="903"/>
        <v/>
      </c>
      <c r="AK243" s="12"/>
      <c r="AS243" s="7">
        <f t="shared" si="781"/>
        <v>39.160910240505345</v>
      </c>
      <c r="AT243" s="7">
        <f t="shared" ref="AT243:AU243" si="904">((AD243/AD231)-1)*100</f>
        <v>27.217394772361093</v>
      </c>
      <c r="AU243" s="7">
        <f t="shared" si="904"/>
        <v>17.618247776590266</v>
      </c>
      <c r="AV243" s="7">
        <f t="shared" si="788"/>
        <v>21.542662463915079</v>
      </c>
      <c r="AW243" s="7"/>
      <c r="AX243" s="7">
        <f t="shared" si="695"/>
        <v>76.49671056351653</v>
      </c>
      <c r="AY243" s="7">
        <f t="shared" ref="AY243:AZ243" si="905">((AD243/AD182)-1)*100</f>
        <v>221.10978895413993</v>
      </c>
      <c r="AZ243" s="7">
        <f t="shared" si="905"/>
        <v>86.961566161913481</v>
      </c>
      <c r="BA243" s="7">
        <f t="shared" si="697"/>
        <v>-10.464855598396952</v>
      </c>
      <c r="BB243" s="7"/>
      <c r="BC243" s="7">
        <f t="shared" si="637"/>
        <v>319.85262330040206</v>
      </c>
      <c r="BD243" s="7">
        <f t="shared" ref="BD243:BE243" si="906">((AD243/AD131)-1)*100</f>
        <v>305.39211787018087</v>
      </c>
      <c r="BE243" s="7">
        <f t="shared" si="906"/>
        <v>344.86806811874476</v>
      </c>
      <c r="BF243" s="7">
        <f t="shared" si="639"/>
        <v>-25.015444818342701</v>
      </c>
      <c r="BH243" s="1">
        <f t="shared" si="791"/>
        <v>184</v>
      </c>
      <c r="BI243" s="1">
        <f t="shared" si="792"/>
        <v>171</v>
      </c>
      <c r="BJ243" s="1">
        <f t="shared" si="793"/>
        <v>164</v>
      </c>
      <c r="BK243" s="1">
        <f t="shared" si="794"/>
        <v>115</v>
      </c>
      <c r="BL243" s="1">
        <f t="shared" si="795"/>
        <v>221</v>
      </c>
      <c r="BN243" s="1">
        <f t="shared" si="703"/>
        <v>172</v>
      </c>
      <c r="BO243" s="1">
        <f t="shared" si="704"/>
        <v>171</v>
      </c>
      <c r="BP243" s="1">
        <f t="shared" si="705"/>
        <v>169</v>
      </c>
      <c r="BQ243" s="1">
        <f t="shared" si="706"/>
        <v>75</v>
      </c>
      <c r="BR243" s="1">
        <f t="shared" si="707"/>
        <v>172</v>
      </c>
      <c r="BT243" s="1">
        <f t="shared" si="644"/>
        <v>121</v>
      </c>
      <c r="BU243" s="1">
        <f t="shared" si="645"/>
        <v>121</v>
      </c>
      <c r="BV243" s="1">
        <f t="shared" si="646"/>
        <v>121</v>
      </c>
      <c r="BW243" s="1">
        <f t="shared" si="647"/>
        <v>68</v>
      </c>
      <c r="BX243" s="1">
        <f t="shared" si="648"/>
        <v>121</v>
      </c>
    </row>
    <row r="244" spans="1:76">
      <c r="A244" s="1">
        <v>1991</v>
      </c>
      <c r="B244" s="1">
        <v>5</v>
      </c>
      <c r="C244" s="4">
        <v>-5.1200000000000002E-2</v>
      </c>
      <c r="D244" s="4">
        <v>4.3140000000000001</v>
      </c>
      <c r="E244" s="2">
        <f t="shared" si="722"/>
        <v>17072.177489572343</v>
      </c>
      <c r="F244" s="2">
        <f t="shared" si="723"/>
        <v>8716.3505996520671</v>
      </c>
      <c r="G244" s="5">
        <f t="shared" si="724"/>
        <v>1.9586382275919256</v>
      </c>
      <c r="H244" s="4">
        <f t="shared" si="725"/>
        <v>1.9626176007997962</v>
      </c>
      <c r="I244" s="4">
        <f t="shared" si="726"/>
        <v>2.0955127591843965</v>
      </c>
      <c r="J244" s="4">
        <f t="shared" si="727"/>
        <v>-0.13289515838460031</v>
      </c>
      <c r="K244" s="2" t="str">
        <f t="shared" si="737"/>
        <v xml:space="preserve">      SPX</v>
      </c>
      <c r="L244" s="11">
        <f t="shared" si="738"/>
        <v>28638.989072936121</v>
      </c>
      <c r="M244" s="2">
        <f t="shared" si="728"/>
        <v>15091.430379244066</v>
      </c>
      <c r="N244" s="2">
        <f t="shared" si="729"/>
        <v>6770.5918295259025</v>
      </c>
      <c r="O244" s="2">
        <f t="shared" si="730"/>
        <v>8320.8385497181644</v>
      </c>
      <c r="P244" s="2">
        <f t="shared" si="739"/>
        <v>17072.177489572343</v>
      </c>
      <c r="Q244" s="2">
        <f t="shared" si="740"/>
        <v>8716.3505996520671</v>
      </c>
      <c r="U244" s="5">
        <f t="shared" si="731"/>
        <v>-5.1200000000000002E-2</v>
      </c>
      <c r="V244" s="5">
        <f t="shared" si="732"/>
        <v>4.3140000000000001</v>
      </c>
      <c r="X244" s="6">
        <v>33359</v>
      </c>
      <c r="Y244" s="2" t="str">
        <f t="shared" si="741"/>
        <v xml:space="preserve">      SPY</v>
      </c>
      <c r="Z244" s="11">
        <f t="shared" si="746"/>
        <v>28638.989072936121</v>
      </c>
      <c r="AA244" s="16">
        <f t="shared" si="892"/>
        <v>15091.430379244066</v>
      </c>
      <c r="AB244" s="16">
        <f t="shared" si="893"/>
        <v>6770.5918295259025</v>
      </c>
      <c r="AC244" s="16">
        <f t="shared" si="894"/>
        <v>8320.8385497181644</v>
      </c>
      <c r="AD244" s="2">
        <f t="shared" si="716"/>
        <v>17072.177489572343</v>
      </c>
      <c r="AE244" s="2">
        <f t="shared" si="717"/>
        <v>8716.3505996520671</v>
      </c>
      <c r="AF244" s="12" t="str">
        <f t="shared" si="785"/>
        <v/>
      </c>
      <c r="AG244" s="13" t="str">
        <f t="shared" si="779"/>
        <v/>
      </c>
      <c r="AH244" s="13" t="str">
        <f t="shared" ref="AH244:AI244" si="907">IF($B244=12,((AD244/AD232)-1)*100,"")</f>
        <v/>
      </c>
      <c r="AI244" s="13" t="str">
        <f t="shared" si="907"/>
        <v/>
      </c>
      <c r="AK244" s="12"/>
      <c r="AS244" s="7">
        <f t="shared" si="781"/>
        <v>46.244473590218085</v>
      </c>
      <c r="AT244" s="7">
        <f t="shared" ref="AT244:AU244" si="908">((AD244/AD232)-1)*100</f>
        <v>28.098394205842013</v>
      </c>
      <c r="AU244" s="7">
        <f t="shared" si="908"/>
        <v>11.791508948139295</v>
      </c>
      <c r="AV244" s="7">
        <f t="shared" si="788"/>
        <v>34.45296464207879</v>
      </c>
      <c r="AW244" s="7"/>
      <c r="AX244" s="7">
        <f t="shared" si="695"/>
        <v>86.207474823741961</v>
      </c>
      <c r="AY244" s="7">
        <f t="shared" ref="AY244:AZ244" si="909">((AD244/AD183)-1)*100</f>
        <v>203.82973999884072</v>
      </c>
      <c r="AZ244" s="7">
        <f t="shared" si="909"/>
        <v>97.248101751864397</v>
      </c>
      <c r="BA244" s="7">
        <f t="shared" si="697"/>
        <v>-11.040626928122435</v>
      </c>
      <c r="BB244" s="7"/>
      <c r="BC244" s="7">
        <f t="shared" si="637"/>
        <v>343.76057862644274</v>
      </c>
      <c r="BD244" s="7">
        <f t="shared" ref="BD244:BE244" si="910">((AD244/AD132)-1)*100</f>
        <v>275.19138277538445</v>
      </c>
      <c r="BE244" s="7">
        <f t="shared" si="910"/>
        <v>370.20049504264421</v>
      </c>
      <c r="BF244" s="7">
        <f t="shared" si="639"/>
        <v>-26.43991641620147</v>
      </c>
      <c r="BH244" s="1">
        <f t="shared" si="791"/>
        <v>185</v>
      </c>
      <c r="BI244" s="1">
        <f t="shared" si="792"/>
        <v>172</v>
      </c>
      <c r="BJ244" s="1">
        <f t="shared" si="793"/>
        <v>165</v>
      </c>
      <c r="BK244" s="1">
        <f t="shared" si="794"/>
        <v>116</v>
      </c>
      <c r="BL244" s="1">
        <f t="shared" si="795"/>
        <v>222</v>
      </c>
      <c r="BN244" s="1">
        <f t="shared" si="703"/>
        <v>173</v>
      </c>
      <c r="BO244" s="1">
        <f t="shared" si="704"/>
        <v>172</v>
      </c>
      <c r="BP244" s="1">
        <f t="shared" si="705"/>
        <v>170</v>
      </c>
      <c r="BQ244" s="1">
        <f t="shared" si="706"/>
        <v>75</v>
      </c>
      <c r="BR244" s="1">
        <f t="shared" si="707"/>
        <v>173</v>
      </c>
      <c r="BT244" s="1">
        <f t="shared" si="644"/>
        <v>122</v>
      </c>
      <c r="BU244" s="1">
        <f t="shared" si="645"/>
        <v>122</v>
      </c>
      <c r="BV244" s="1">
        <f t="shared" si="646"/>
        <v>122</v>
      </c>
      <c r="BW244" s="1">
        <f t="shared" si="647"/>
        <v>68</v>
      </c>
      <c r="BX244" s="1">
        <f t="shared" si="648"/>
        <v>122</v>
      </c>
    </row>
    <row r="245" spans="1:76">
      <c r="A245" s="1">
        <v>1991</v>
      </c>
      <c r="B245" s="1">
        <v>6</v>
      </c>
      <c r="C245" s="4">
        <v>-2.3679000000000001</v>
      </c>
      <c r="D245" s="4">
        <v>-4.5810000000000004</v>
      </c>
      <c r="E245" s="2">
        <f t="shared" si="722"/>
        <v>16667.92539879676</v>
      </c>
      <c r="F245" s="2">
        <f t="shared" si="723"/>
        <v>8317.0545786820057</v>
      </c>
      <c r="G245" s="5">
        <f t="shared" si="724"/>
        <v>2.0040658914899301</v>
      </c>
      <c r="H245" s="4">
        <f t="shared" si="725"/>
        <v>2.0020921633618287</v>
      </c>
      <c r="I245" s="4">
        <f t="shared" si="726"/>
        <v>2.0714477940016423</v>
      </c>
      <c r="J245" s="4">
        <f t="shared" si="727"/>
        <v>-6.9355630639813537E-2</v>
      </c>
      <c r="K245" s="2" t="str">
        <f t="shared" si="737"/>
        <v xml:space="preserve">      SPX</v>
      </c>
      <c r="L245" s="11">
        <f t="shared" si="738"/>
        <v>27327.036983504917</v>
      </c>
      <c r="M245" s="2">
        <f t="shared" si="728"/>
        <v>14549.931921350133</v>
      </c>
      <c r="N245" s="2">
        <f t="shared" si="729"/>
        <v>6610.2709855945586</v>
      </c>
      <c r="O245" s="2">
        <f t="shared" si="730"/>
        <v>7939.6609357555753</v>
      </c>
      <c r="P245" s="2">
        <f t="shared" si="739"/>
        <v>16667.92539879676</v>
      </c>
      <c r="Q245" s="2">
        <f t="shared" si="740"/>
        <v>8317.0545786820057</v>
      </c>
      <c r="U245" s="5">
        <f t="shared" si="731"/>
        <v>-2.3679000000000001</v>
      </c>
      <c r="V245" s="5">
        <f t="shared" si="732"/>
        <v>-4.5810000000000004</v>
      </c>
      <c r="X245" s="6">
        <v>33390</v>
      </c>
      <c r="Y245" s="2" t="str">
        <f t="shared" si="741"/>
        <v xml:space="preserve">      SPY</v>
      </c>
      <c r="Z245" s="11">
        <f t="shared" si="746"/>
        <v>27327.036983504917</v>
      </c>
      <c r="AA245" s="16">
        <f t="shared" si="892"/>
        <v>14549.931921350133</v>
      </c>
      <c r="AB245" s="16">
        <f t="shared" si="893"/>
        <v>6610.2709855945586</v>
      </c>
      <c r="AC245" s="16">
        <f t="shared" si="894"/>
        <v>7939.6609357555753</v>
      </c>
      <c r="AD245" s="2">
        <f t="shared" si="716"/>
        <v>16667.92539879676</v>
      </c>
      <c r="AE245" s="2">
        <f t="shared" si="717"/>
        <v>8317.0545786820057</v>
      </c>
      <c r="AF245" s="12" t="str">
        <f t="shared" si="785"/>
        <v/>
      </c>
      <c r="AG245" s="13" t="str">
        <f t="shared" si="779"/>
        <v/>
      </c>
      <c r="AH245" s="13" t="str">
        <f t="shared" ref="AH245:AI245" si="911">IF($B245=12,((AD245/AD233)-1)*100,"")</f>
        <v/>
      </c>
      <c r="AI245" s="13" t="str">
        <f t="shared" si="911"/>
        <v/>
      </c>
      <c r="AK245" s="12"/>
      <c r="AS245" s="7">
        <f t="shared" si="781"/>
        <v>40.493344329272759</v>
      </c>
      <c r="AT245" s="7">
        <f t="shared" ref="AT245:AU245" si="912">((AD245/AD233)-1)*100</f>
        <v>27.031472492147856</v>
      </c>
      <c r="AU245" s="7">
        <f t="shared" si="912"/>
        <v>7.3952579141455033</v>
      </c>
      <c r="AV245" s="7">
        <f t="shared" si="788"/>
        <v>33.098086415127256</v>
      </c>
      <c r="AW245" s="7"/>
      <c r="AX245" s="7">
        <f t="shared" si="695"/>
        <v>68.702345615330756</v>
      </c>
      <c r="AY245" s="7">
        <f t="shared" ref="AY245:AZ245" si="913">((AD245/AD184)-1)*100</f>
        <v>208.20698690890299</v>
      </c>
      <c r="AZ245" s="7">
        <f t="shared" si="913"/>
        <v>78.705057169209553</v>
      </c>
      <c r="BA245" s="7">
        <f t="shared" si="697"/>
        <v>-10.002711553878797</v>
      </c>
      <c r="BB245" s="7"/>
      <c r="BC245" s="7">
        <f t="shared" si="637"/>
        <v>333.16601316746465</v>
      </c>
      <c r="BD245" s="7">
        <f t="shared" ref="BD245:BE245" si="914">((AD245/AD133)-1)*100</f>
        <v>274.72811625103952</v>
      </c>
      <c r="BE245" s="7">
        <f t="shared" si="914"/>
        <v>375.22572859309469</v>
      </c>
      <c r="BF245" s="7">
        <f t="shared" si="639"/>
        <v>-42.059715425630031</v>
      </c>
      <c r="BH245" s="1">
        <f t="shared" si="791"/>
        <v>186</v>
      </c>
      <c r="BI245" s="1">
        <f t="shared" si="792"/>
        <v>173</v>
      </c>
      <c r="BJ245" s="1">
        <f t="shared" si="793"/>
        <v>166</v>
      </c>
      <c r="BK245" s="1">
        <f t="shared" si="794"/>
        <v>117</v>
      </c>
      <c r="BL245" s="1">
        <f t="shared" si="795"/>
        <v>223</v>
      </c>
      <c r="BN245" s="1">
        <f t="shared" si="703"/>
        <v>174</v>
      </c>
      <c r="BO245" s="1">
        <f t="shared" si="704"/>
        <v>173</v>
      </c>
      <c r="BP245" s="1">
        <f t="shared" si="705"/>
        <v>171</v>
      </c>
      <c r="BQ245" s="1">
        <f t="shared" si="706"/>
        <v>75</v>
      </c>
      <c r="BR245" s="1">
        <f t="shared" si="707"/>
        <v>174</v>
      </c>
      <c r="BT245" s="1">
        <f t="shared" si="644"/>
        <v>123</v>
      </c>
      <c r="BU245" s="1">
        <f t="shared" si="645"/>
        <v>123</v>
      </c>
      <c r="BV245" s="1">
        <f t="shared" si="646"/>
        <v>123</v>
      </c>
      <c r="BW245" s="1">
        <f t="shared" si="647"/>
        <v>68</v>
      </c>
      <c r="BX245" s="1">
        <f t="shared" si="648"/>
        <v>123</v>
      </c>
    </row>
    <row r="246" spans="1:76">
      <c r="A246" s="1">
        <v>1991</v>
      </c>
      <c r="B246" s="1">
        <v>7</v>
      </c>
      <c r="C246" s="4">
        <v>5.1058000000000003</v>
      </c>
      <c r="D246" s="4">
        <v>4.6609999999999996</v>
      </c>
      <c r="E246" s="2">
        <f t="shared" si="722"/>
        <v>17518.956333808525</v>
      </c>
      <c r="F246" s="2">
        <f t="shared" si="723"/>
        <v>8704.7124925943735</v>
      </c>
      <c r="G246" s="5">
        <f t="shared" si="724"/>
        <v>2.0125829944082545</v>
      </c>
      <c r="H246" s="4">
        <f t="shared" si="725"/>
        <v>2.0120834310250912</v>
      </c>
      <c r="I246" s="4">
        <f t="shared" si="726"/>
        <v>2.0559570572665402</v>
      </c>
      <c r="J246" s="4">
        <f t="shared" si="727"/>
        <v>-4.3873626241448971E-2</v>
      </c>
      <c r="K246" s="2" t="str">
        <f t="shared" si="737"/>
        <v xml:space="preserve">      SPX</v>
      </c>
      <c r="L246" s="11">
        <f t="shared" si="738"/>
        <v>28600.750177306083</v>
      </c>
      <c r="M246" s="2">
        <f t="shared" si="728"/>
        <v>15257.506733548189</v>
      </c>
      <c r="N246" s="2">
        <f t="shared" si="729"/>
        <v>6947.7782015770463</v>
      </c>
      <c r="O246" s="2">
        <f t="shared" si="730"/>
        <v>8309.7285319711427</v>
      </c>
      <c r="P246" s="2">
        <f t="shared" si="739"/>
        <v>17518.956333808525</v>
      </c>
      <c r="Q246" s="2">
        <f t="shared" si="740"/>
        <v>8704.7124925943735</v>
      </c>
      <c r="U246" s="5">
        <f t="shared" si="731"/>
        <v>5.1058000000000003</v>
      </c>
      <c r="V246" s="5">
        <f t="shared" si="732"/>
        <v>4.6609999999999996</v>
      </c>
      <c r="X246" s="6">
        <v>33420</v>
      </c>
      <c r="Y246" s="2" t="str">
        <f t="shared" si="741"/>
        <v xml:space="preserve">      SPY</v>
      </c>
      <c r="Z246" s="11">
        <f t="shared" si="746"/>
        <v>28600.750177306083</v>
      </c>
      <c r="AA246" s="16">
        <f t="shared" si="892"/>
        <v>15257.506733548189</v>
      </c>
      <c r="AB246" s="16">
        <f t="shared" si="893"/>
        <v>6947.7782015770463</v>
      </c>
      <c r="AC246" s="16">
        <f t="shared" si="894"/>
        <v>8309.7285319711427</v>
      </c>
      <c r="AD246" s="2">
        <f t="shared" si="716"/>
        <v>17518.956333808525</v>
      </c>
      <c r="AE246" s="2">
        <f t="shared" si="717"/>
        <v>8704.7124925943735</v>
      </c>
      <c r="AF246" s="12" t="str">
        <f t="shared" si="785"/>
        <v/>
      </c>
      <c r="AG246" s="13" t="str">
        <f t="shared" si="779"/>
        <v/>
      </c>
      <c r="AH246" s="13" t="str">
        <f t="shared" ref="AH246:AI246" si="915">IF($B246=12,((AD246/AD234)-1)*100,"")</f>
        <v/>
      </c>
      <c r="AI246" s="13" t="str">
        <f t="shared" si="915"/>
        <v/>
      </c>
      <c r="AK246" s="12"/>
      <c r="AS246" s="7">
        <f t="shared" si="781"/>
        <v>47.515263103020899</v>
      </c>
      <c r="AT246" s="7">
        <f t="shared" ref="AT246:AU246" si="916">((AD246/AD234)-1)*100</f>
        <v>23.337763134357715</v>
      </c>
      <c r="AU246" s="7">
        <f t="shared" si="916"/>
        <v>12.762919858268873</v>
      </c>
      <c r="AV246" s="7">
        <f t="shared" si="788"/>
        <v>34.752343244752026</v>
      </c>
      <c r="AW246" s="7"/>
      <c r="AX246" s="7">
        <f t="shared" si="695"/>
        <v>73.631194753133371</v>
      </c>
      <c r="AY246" s="7">
        <f t="shared" ref="AY246:AZ246" si="917">((AD246/AD185)-1)*100</f>
        <v>212.13985078891494</v>
      </c>
      <c r="AZ246" s="7">
        <f t="shared" si="917"/>
        <v>83.926147982954475</v>
      </c>
      <c r="BA246" s="7">
        <f t="shared" si="697"/>
        <v>-10.294953229821104</v>
      </c>
      <c r="BB246" s="7"/>
      <c r="BC246" s="7">
        <f t="shared" si="637"/>
        <v>337.05461790266645</v>
      </c>
      <c r="BD246" s="7">
        <f t="shared" ref="BD246:BE246" si="918">((AD246/AD134)-1)*100</f>
        <v>279.69897214743014</v>
      </c>
      <c r="BE246" s="7">
        <f t="shared" si="918"/>
        <v>399.98592633830469</v>
      </c>
      <c r="BF246" s="7">
        <f t="shared" si="639"/>
        <v>-62.931308435638243</v>
      </c>
      <c r="BH246" s="1">
        <f t="shared" si="791"/>
        <v>187</v>
      </c>
      <c r="BI246" s="1">
        <f t="shared" si="792"/>
        <v>174</v>
      </c>
      <c r="BJ246" s="1">
        <f t="shared" si="793"/>
        <v>167</v>
      </c>
      <c r="BK246" s="1">
        <f t="shared" si="794"/>
        <v>118</v>
      </c>
      <c r="BL246" s="1">
        <f t="shared" si="795"/>
        <v>224</v>
      </c>
      <c r="BN246" s="1">
        <f t="shared" si="703"/>
        <v>175</v>
      </c>
      <c r="BO246" s="1">
        <f t="shared" si="704"/>
        <v>174</v>
      </c>
      <c r="BP246" s="1">
        <f t="shared" si="705"/>
        <v>172</v>
      </c>
      <c r="BQ246" s="1">
        <f t="shared" si="706"/>
        <v>75</v>
      </c>
      <c r="BR246" s="1">
        <f t="shared" si="707"/>
        <v>175</v>
      </c>
      <c r="BT246" s="1">
        <f t="shared" si="644"/>
        <v>124</v>
      </c>
      <c r="BU246" s="1">
        <f t="shared" si="645"/>
        <v>124</v>
      </c>
      <c r="BV246" s="1">
        <f t="shared" si="646"/>
        <v>124</v>
      </c>
      <c r="BW246" s="1">
        <f t="shared" si="647"/>
        <v>68</v>
      </c>
      <c r="BX246" s="1">
        <f t="shared" si="648"/>
        <v>124</v>
      </c>
    </row>
    <row r="247" spans="1:76">
      <c r="A247" s="1">
        <v>1991</v>
      </c>
      <c r="B247" s="1">
        <v>8</v>
      </c>
      <c r="C247" s="4">
        <v>1.5417000000000001</v>
      </c>
      <c r="D247" s="4">
        <v>2.3690000000000002</v>
      </c>
      <c r="E247" s="2">
        <f t="shared" si="722"/>
        <v>17789.046083606852</v>
      </c>
      <c r="F247" s="2">
        <f t="shared" si="723"/>
        <v>8910.9271315439346</v>
      </c>
      <c r="G247" s="5">
        <f t="shared" si="724"/>
        <v>1.9963182080835473</v>
      </c>
      <c r="H247" s="4">
        <f t="shared" si="725"/>
        <v>1.9970689329855256</v>
      </c>
      <c r="I247" s="4">
        <f t="shared" si="726"/>
        <v>2.0402626232710159</v>
      </c>
      <c r="J247" s="4">
        <f t="shared" si="727"/>
        <v>-4.319369028549036E-2</v>
      </c>
      <c r="K247" s="2" t="str">
        <f t="shared" si="737"/>
        <v xml:space="preserve">      SPX</v>
      </c>
      <c r="L247" s="11">
        <f t="shared" si="738"/>
        <v>29278.301949006465</v>
      </c>
      <c r="M247" s="2">
        <f t="shared" si="728"/>
        <v>15561.4780990043</v>
      </c>
      <c r="N247" s="2">
        <f t="shared" si="729"/>
        <v>7054.8920981107594</v>
      </c>
      <c r="O247" s="2">
        <f t="shared" si="730"/>
        <v>8506.5860008935397</v>
      </c>
      <c r="P247" s="2">
        <f t="shared" si="739"/>
        <v>17789.046083606852</v>
      </c>
      <c r="Q247" s="2">
        <f t="shared" si="740"/>
        <v>8910.9271315439346</v>
      </c>
      <c r="U247" s="5">
        <f t="shared" si="731"/>
        <v>1.5417000000000001</v>
      </c>
      <c r="V247" s="5">
        <f t="shared" si="732"/>
        <v>2.3690000000000002</v>
      </c>
      <c r="X247" s="6">
        <v>33451</v>
      </c>
      <c r="Y247" s="2" t="str">
        <f t="shared" si="741"/>
        <v xml:space="preserve">      SPY</v>
      </c>
      <c r="Z247" s="11">
        <f t="shared" si="746"/>
        <v>29278.301949006465</v>
      </c>
      <c r="AA247" s="16">
        <f t="shared" si="892"/>
        <v>15561.4780990043</v>
      </c>
      <c r="AB247" s="16">
        <f t="shared" si="893"/>
        <v>7054.8920981107594</v>
      </c>
      <c r="AC247" s="16">
        <f t="shared" si="894"/>
        <v>8506.5860008935397</v>
      </c>
      <c r="AD247" s="2">
        <f t="shared" si="716"/>
        <v>17789.046083606852</v>
      </c>
      <c r="AE247" s="2">
        <f t="shared" si="717"/>
        <v>8910.9271315439346</v>
      </c>
      <c r="AF247" s="12" t="str">
        <f t="shared" si="785"/>
        <v/>
      </c>
      <c r="AG247" s="13" t="str">
        <f t="shared" si="779"/>
        <v/>
      </c>
      <c r="AH247" s="13" t="str">
        <f t="shared" ref="AH247:AI247" si="919">IF($B247=12,((AD247/AD235)-1)*100,"")</f>
        <v/>
      </c>
      <c r="AI247" s="13" t="str">
        <f t="shared" si="919"/>
        <v/>
      </c>
      <c r="AK247" s="12"/>
      <c r="AS247" s="7">
        <f t="shared" si="781"/>
        <v>29.522949092182095</v>
      </c>
      <c r="AT247" s="7">
        <f t="shared" ref="AT247:AU247" si="920">((AD247/AD235)-1)*100</f>
        <v>7.4191726244176026</v>
      </c>
      <c r="AU247" s="7">
        <f t="shared" si="920"/>
        <v>26.90523788185186</v>
      </c>
      <c r="AV247" s="7">
        <f t="shared" si="788"/>
        <v>2.6177112103302349</v>
      </c>
      <c r="AW247" s="7"/>
      <c r="AX247" s="7">
        <f t="shared" si="695"/>
        <v>88.274723015067849</v>
      </c>
      <c r="AY247" s="7">
        <f t="shared" ref="AY247:AZ247" si="921">((AD247/AD186)-1)*100</f>
        <v>213.92182350622213</v>
      </c>
      <c r="AZ247" s="7">
        <f t="shared" si="921"/>
        <v>99.437921370947805</v>
      </c>
      <c r="BA247" s="7">
        <f t="shared" si="697"/>
        <v>-11.163198355879956</v>
      </c>
      <c r="BB247" s="7"/>
      <c r="BC247" s="7">
        <f t="shared" si="637"/>
        <v>331.84058858238575</v>
      </c>
      <c r="BD247" s="7">
        <f t="shared" ref="BD247:BE247" si="922">((AD247/AD135)-1)*100</f>
        <v>272.1372435703172</v>
      </c>
      <c r="BE247" s="7">
        <f t="shared" si="922"/>
        <v>389.70100453817889</v>
      </c>
      <c r="BF247" s="7">
        <f t="shared" si="639"/>
        <v>-57.860415955793144</v>
      </c>
      <c r="BH247" s="1">
        <f t="shared" si="791"/>
        <v>188</v>
      </c>
      <c r="BI247" s="1">
        <f t="shared" si="792"/>
        <v>175</v>
      </c>
      <c r="BJ247" s="1">
        <f t="shared" si="793"/>
        <v>168</v>
      </c>
      <c r="BK247" s="1">
        <f t="shared" si="794"/>
        <v>119</v>
      </c>
      <c r="BL247" s="1">
        <f t="shared" si="795"/>
        <v>225</v>
      </c>
      <c r="BN247" s="1">
        <f t="shared" si="703"/>
        <v>176</v>
      </c>
      <c r="BO247" s="1">
        <f t="shared" si="704"/>
        <v>175</v>
      </c>
      <c r="BP247" s="1">
        <f t="shared" si="705"/>
        <v>173</v>
      </c>
      <c r="BQ247" s="1">
        <f t="shared" si="706"/>
        <v>75</v>
      </c>
      <c r="BR247" s="1">
        <f t="shared" si="707"/>
        <v>176</v>
      </c>
      <c r="BT247" s="1">
        <f t="shared" si="644"/>
        <v>125</v>
      </c>
      <c r="BU247" s="1">
        <f t="shared" si="645"/>
        <v>125</v>
      </c>
      <c r="BV247" s="1">
        <f t="shared" si="646"/>
        <v>125</v>
      </c>
      <c r="BW247" s="1">
        <f t="shared" si="647"/>
        <v>68</v>
      </c>
      <c r="BX247" s="1">
        <f t="shared" si="648"/>
        <v>125</v>
      </c>
    </row>
    <row r="248" spans="1:76">
      <c r="A248" s="1">
        <v>1991</v>
      </c>
      <c r="B248" s="1">
        <v>9</v>
      </c>
      <c r="C248" s="4">
        <v>0.78920000000000001</v>
      </c>
      <c r="D248" s="4">
        <v>-1.673</v>
      </c>
      <c r="E248" s="2">
        <f t="shared" si="722"/>
        <v>17929.437235298679</v>
      </c>
      <c r="F248" s="2">
        <f t="shared" si="723"/>
        <v>8761.8473206332037</v>
      </c>
      <c r="G248" s="5">
        <f t="shared" si="724"/>
        <v>2.0463078822518161</v>
      </c>
      <c r="H248" s="4">
        <f t="shared" si="725"/>
        <v>2.0439631703819927</v>
      </c>
      <c r="I248" s="4">
        <f t="shared" si="726"/>
        <v>2.0418534808975424</v>
      </c>
      <c r="J248" s="4">
        <f t="shared" si="727"/>
        <v>2.1096894844503389E-3</v>
      </c>
      <c r="K248" s="2" t="str">
        <f t="shared" si="737"/>
        <v xml:space="preserve">      SPX</v>
      </c>
      <c r="L248" s="11">
        <f t="shared" si="738"/>
        <v>28788.475957399587</v>
      </c>
      <c r="M248" s="2">
        <f t="shared" si="728"/>
        <v>15474.840123647638</v>
      </c>
      <c r="N248" s="2">
        <f t="shared" si="729"/>
        <v>7110.5693065490495</v>
      </c>
      <c r="O248" s="2">
        <f t="shared" si="730"/>
        <v>8364.2708170985898</v>
      </c>
      <c r="P248" s="2">
        <f t="shared" si="739"/>
        <v>17929.437235298679</v>
      </c>
      <c r="Q248" s="2">
        <f t="shared" si="740"/>
        <v>8761.8473206332037</v>
      </c>
      <c r="U248" s="5">
        <f t="shared" si="731"/>
        <v>0.78920000000000001</v>
      </c>
      <c r="V248" s="5">
        <f t="shared" si="732"/>
        <v>-1.673</v>
      </c>
      <c r="X248" s="6">
        <v>33482</v>
      </c>
      <c r="Y248" s="2" t="str">
        <f t="shared" si="741"/>
        <v xml:space="preserve">      SPY</v>
      </c>
      <c r="Z248" s="11">
        <f t="shared" si="746"/>
        <v>28788.475957399587</v>
      </c>
      <c r="AA248" s="16">
        <f t="shared" si="892"/>
        <v>15474.840123647638</v>
      </c>
      <c r="AB248" s="16">
        <f t="shared" si="893"/>
        <v>7110.5693065490495</v>
      </c>
      <c r="AC248" s="16">
        <f t="shared" si="894"/>
        <v>8364.2708170985898</v>
      </c>
      <c r="AD248" s="2">
        <f t="shared" si="716"/>
        <v>17929.437235298679</v>
      </c>
      <c r="AE248" s="2">
        <f t="shared" si="717"/>
        <v>8761.8473206332037</v>
      </c>
      <c r="AF248" s="12" t="str">
        <f t="shared" si="785"/>
        <v/>
      </c>
      <c r="AG248" s="13" t="str">
        <f t="shared" si="779"/>
        <v/>
      </c>
      <c r="AH248" s="13" t="str">
        <f t="shared" ref="AH248:AI248" si="923">IF($B248=12,((AD248/AD236)-1)*100,"")</f>
        <v/>
      </c>
      <c r="AI248" s="13" t="str">
        <f t="shared" si="923"/>
        <v/>
      </c>
      <c r="AK248" s="12"/>
      <c r="AS248" s="7">
        <f t="shared" si="781"/>
        <v>3.5920206229623108</v>
      </c>
      <c r="AT248" s="7">
        <f t="shared" ref="AT248:AU248" si="924">((AD248/AD236)-1)*100</f>
        <v>-11.935151509053588</v>
      </c>
      <c r="AU248" s="7">
        <f t="shared" si="924"/>
        <v>31.165960552162186</v>
      </c>
      <c r="AV248" s="7">
        <f t="shared" si="788"/>
        <v>-27.573939929199874</v>
      </c>
      <c r="AW248" s="7"/>
      <c r="AX248" s="7">
        <f t="shared" si="695"/>
        <v>72.343865810517769</v>
      </c>
      <c r="AY248" s="7">
        <f t="shared" ref="AY248:AZ248" si="925">((AD248/AD187)-1)*100</f>
        <v>191.38290648405149</v>
      </c>
      <c r="AZ248" s="7">
        <f t="shared" si="925"/>
        <v>82.562490640511513</v>
      </c>
      <c r="BA248" s="7">
        <f t="shared" si="697"/>
        <v>-10.218624829993743</v>
      </c>
      <c r="BB248" s="7"/>
      <c r="BC248" s="7">
        <f t="shared" si="637"/>
        <v>323.65546858811314</v>
      </c>
      <c r="BD248" s="7">
        <f t="shared" ref="BD248:BE248" si="926">((AD248/AD136)-1)*100</f>
        <v>274.22578085138406</v>
      </c>
      <c r="BE248" s="7">
        <f t="shared" si="926"/>
        <v>398.50224837951265</v>
      </c>
      <c r="BF248" s="7">
        <f t="shared" si="639"/>
        <v>-74.846779791399513</v>
      </c>
      <c r="BH248" s="1">
        <f t="shared" si="791"/>
        <v>189</v>
      </c>
      <c r="BI248" s="1">
        <f t="shared" si="792"/>
        <v>175</v>
      </c>
      <c r="BJ248" s="1">
        <f t="shared" si="793"/>
        <v>169</v>
      </c>
      <c r="BK248" s="1">
        <f t="shared" si="794"/>
        <v>119</v>
      </c>
      <c r="BL248" s="1">
        <f t="shared" si="795"/>
        <v>226</v>
      </c>
      <c r="BN248" s="1">
        <f t="shared" si="703"/>
        <v>177</v>
      </c>
      <c r="BO248" s="1">
        <f t="shared" si="704"/>
        <v>176</v>
      </c>
      <c r="BP248" s="1">
        <f t="shared" si="705"/>
        <v>174</v>
      </c>
      <c r="BQ248" s="1">
        <f t="shared" si="706"/>
        <v>75</v>
      </c>
      <c r="BR248" s="1">
        <f t="shared" si="707"/>
        <v>177</v>
      </c>
      <c r="BT248" s="1">
        <f t="shared" si="644"/>
        <v>126</v>
      </c>
      <c r="BU248" s="1">
        <f t="shared" si="645"/>
        <v>126</v>
      </c>
      <c r="BV248" s="1">
        <f t="shared" si="646"/>
        <v>126</v>
      </c>
      <c r="BW248" s="1">
        <f t="shared" si="647"/>
        <v>68</v>
      </c>
      <c r="BX248" s="1">
        <f t="shared" si="648"/>
        <v>126</v>
      </c>
    </row>
    <row r="249" spans="1:76">
      <c r="A249" s="1">
        <v>1991</v>
      </c>
      <c r="B249" s="1">
        <v>10</v>
      </c>
      <c r="C249" s="4">
        <v>2.8683000000000001</v>
      </c>
      <c r="D249" s="4">
        <v>1.3440000000000001</v>
      </c>
      <c r="E249" s="2">
        <f t="shared" si="722"/>
        <v>18443.70728351875</v>
      </c>
      <c r="F249" s="2">
        <f t="shared" si="723"/>
        <v>8879.6065486225125</v>
      </c>
      <c r="G249" s="5">
        <f t="shared" si="724"/>
        <v>2.0770860941332936</v>
      </c>
      <c r="H249" s="4">
        <f t="shared" si="725"/>
        <v>2.0755088120498981</v>
      </c>
      <c r="I249" s="4">
        <f t="shared" si="726"/>
        <v>2.0511252212227404</v>
      </c>
      <c r="J249" s="4">
        <f t="shared" si="727"/>
        <v>2.4383590827157686E-2</v>
      </c>
      <c r="K249" s="2" t="str">
        <f t="shared" si="737"/>
        <v>GSCI</v>
      </c>
      <c r="L249" s="11">
        <f t="shared" si="738"/>
        <v>29614.215813285678</v>
      </c>
      <c r="M249" s="2">
        <f t="shared" si="728"/>
        <v>15791.208382849189</v>
      </c>
      <c r="N249" s="2">
        <f t="shared" si="729"/>
        <v>7314.521765968796</v>
      </c>
      <c r="O249" s="2">
        <f t="shared" si="730"/>
        <v>8476.6866168803936</v>
      </c>
      <c r="P249" s="2">
        <f t="shared" si="739"/>
        <v>18443.70728351875</v>
      </c>
      <c r="Q249" s="2">
        <f t="shared" si="740"/>
        <v>8879.6065486225125</v>
      </c>
      <c r="U249" s="5">
        <f t="shared" si="731"/>
        <v>2.8683000000000001</v>
      </c>
      <c r="V249" s="5">
        <f t="shared" si="732"/>
        <v>1.3440000000000001</v>
      </c>
      <c r="X249" s="6">
        <v>33512</v>
      </c>
      <c r="Y249" s="2" t="str">
        <f t="shared" si="741"/>
        <v>DBC</v>
      </c>
      <c r="Z249" s="11">
        <f t="shared" si="746"/>
        <v>29614.215813285678</v>
      </c>
      <c r="AA249" s="16">
        <f t="shared" si="892"/>
        <v>15791.208382849189</v>
      </c>
      <c r="AB249" s="16">
        <f t="shared" si="893"/>
        <v>7314.521765968796</v>
      </c>
      <c r="AC249" s="16">
        <f t="shared" si="894"/>
        <v>8476.6866168803936</v>
      </c>
      <c r="AD249" s="2">
        <f t="shared" si="716"/>
        <v>18443.70728351875</v>
      </c>
      <c r="AE249" s="2">
        <f t="shared" si="717"/>
        <v>8879.6065486225125</v>
      </c>
      <c r="AF249" s="12" t="str">
        <f t="shared" si="785"/>
        <v/>
      </c>
      <c r="AG249" s="13" t="str">
        <f t="shared" si="779"/>
        <v/>
      </c>
      <c r="AH249" s="13" t="str">
        <f t="shared" ref="AH249:AI249" si="927">IF($B249=12,((AD249/AD237)-1)*100,"")</f>
        <v/>
      </c>
      <c r="AI249" s="13" t="str">
        <f t="shared" si="927"/>
        <v/>
      </c>
      <c r="AK249" s="12"/>
      <c r="AS249" s="7">
        <f t="shared" si="781"/>
        <v>13.427531017548722</v>
      </c>
      <c r="AT249" s="7">
        <f t="shared" ref="AT249:AU249" si="928">((AD249/AD237)-1)*100</f>
        <v>-3.5738633758401139</v>
      </c>
      <c r="AU249" s="7">
        <f t="shared" si="928"/>
        <v>33.497530542092548</v>
      </c>
      <c r="AV249" s="7">
        <f t="shared" si="788"/>
        <v>-20.069999524543825</v>
      </c>
      <c r="AW249" s="7"/>
      <c r="AX249" s="7">
        <f t="shared" si="695"/>
        <v>81.883584989839093</v>
      </c>
      <c r="AY249" s="7">
        <f t="shared" ref="AY249:AZ249" si="929">((AD249/AD188)-1)*100</f>
        <v>207.51177239082196</v>
      </c>
      <c r="AZ249" s="7">
        <f t="shared" si="929"/>
        <v>101.68982864914477</v>
      </c>
      <c r="BA249" s="7">
        <f t="shared" si="697"/>
        <v>-19.806243659305679</v>
      </c>
      <c r="BB249" s="7"/>
      <c r="BC249" s="7">
        <f t="shared" si="637"/>
        <v>349.32697782953898</v>
      </c>
      <c r="BD249" s="7">
        <f t="shared" ref="BD249:BE249" si="930">((AD249/AD137)-1)*100</f>
        <v>296.90208578265873</v>
      </c>
      <c r="BE249" s="7">
        <f t="shared" si="930"/>
        <v>412.90596621021052</v>
      </c>
      <c r="BF249" s="7">
        <f t="shared" si="639"/>
        <v>-63.578988380671547</v>
      </c>
      <c r="BH249" s="1">
        <f t="shared" si="791"/>
        <v>190</v>
      </c>
      <c r="BI249" s="1">
        <f t="shared" si="792"/>
        <v>175</v>
      </c>
      <c r="BJ249" s="1">
        <f t="shared" si="793"/>
        <v>170</v>
      </c>
      <c r="BK249" s="1">
        <f t="shared" si="794"/>
        <v>119</v>
      </c>
      <c r="BL249" s="1">
        <f t="shared" si="795"/>
        <v>227</v>
      </c>
      <c r="BN249" s="1">
        <f t="shared" si="703"/>
        <v>178</v>
      </c>
      <c r="BO249" s="1">
        <f t="shared" si="704"/>
        <v>177</v>
      </c>
      <c r="BP249" s="1">
        <f t="shared" si="705"/>
        <v>175</v>
      </c>
      <c r="BQ249" s="1">
        <f t="shared" si="706"/>
        <v>75</v>
      </c>
      <c r="BR249" s="1">
        <f t="shared" si="707"/>
        <v>178</v>
      </c>
      <c r="BT249" s="1">
        <f t="shared" si="644"/>
        <v>127</v>
      </c>
      <c r="BU249" s="1">
        <f t="shared" si="645"/>
        <v>127</v>
      </c>
      <c r="BV249" s="1">
        <f t="shared" si="646"/>
        <v>127</v>
      </c>
      <c r="BW249" s="1">
        <f t="shared" si="647"/>
        <v>68</v>
      </c>
      <c r="BX249" s="1">
        <f t="shared" si="648"/>
        <v>127</v>
      </c>
    </row>
    <row r="250" spans="1:76">
      <c r="A250" s="1">
        <v>1991</v>
      </c>
      <c r="B250" s="1">
        <v>11</v>
      </c>
      <c r="C250" s="4">
        <v>-4.0389999999999997</v>
      </c>
      <c r="D250" s="4">
        <v>-4.0289999999999999</v>
      </c>
      <c r="E250" s="2">
        <f t="shared" si="722"/>
        <v>17698.765946337426</v>
      </c>
      <c r="F250" s="2">
        <f t="shared" si="723"/>
        <v>8521.8472007785113</v>
      </c>
      <c r="G250" s="5">
        <f t="shared" si="724"/>
        <v>2.0768696656190406</v>
      </c>
      <c r="H250" s="4">
        <f t="shared" si="725"/>
        <v>2.0768048630681291</v>
      </c>
      <c r="I250" s="4">
        <f t="shared" si="726"/>
        <v>2.0579000750112408</v>
      </c>
      <c r="J250" s="4">
        <f t="shared" si="727"/>
        <v>1.8904788056888222E-2</v>
      </c>
      <c r="K250" s="2" t="str">
        <f t="shared" si="737"/>
        <v>GSCI</v>
      </c>
      <c r="L250" s="11">
        <f t="shared" si="738"/>
        <v>28418.09763658707</v>
      </c>
      <c r="M250" s="2">
        <f t="shared" si="728"/>
        <v>15154.249144927599</v>
      </c>
      <c r="N250" s="2">
        <f t="shared" si="729"/>
        <v>7019.088231841316</v>
      </c>
      <c r="O250" s="2">
        <f t="shared" si="730"/>
        <v>8135.1609130862817</v>
      </c>
      <c r="P250" s="2">
        <f t="shared" si="739"/>
        <v>17698.765946337426</v>
      </c>
      <c r="Q250" s="2">
        <f t="shared" si="740"/>
        <v>8521.8472007785113</v>
      </c>
      <c r="U250" s="5">
        <f t="shared" si="731"/>
        <v>-4.0389999999999997</v>
      </c>
      <c r="V250" s="5">
        <f t="shared" si="732"/>
        <v>-4.0289999999999999</v>
      </c>
      <c r="X250" s="6">
        <v>33543</v>
      </c>
      <c r="Y250" s="2" t="str">
        <f t="shared" si="741"/>
        <v>DBC</v>
      </c>
      <c r="Z250" s="11">
        <f t="shared" si="746"/>
        <v>28418.09763658707</v>
      </c>
      <c r="AA250" s="16">
        <f t="shared" si="892"/>
        <v>15154.249144927599</v>
      </c>
      <c r="AB250" s="16">
        <f t="shared" si="893"/>
        <v>7019.088231841316</v>
      </c>
      <c r="AC250" s="16">
        <f t="shared" si="894"/>
        <v>8135.1609130862817</v>
      </c>
      <c r="AD250" s="2">
        <f t="shared" si="716"/>
        <v>17698.765946337426</v>
      </c>
      <c r="AE250" s="2">
        <f t="shared" si="717"/>
        <v>8521.8472007785113</v>
      </c>
      <c r="AF250" s="12" t="str">
        <f t="shared" si="785"/>
        <v/>
      </c>
      <c r="AG250" s="13" t="str">
        <f t="shared" si="779"/>
        <v/>
      </c>
      <c r="AH250" s="13" t="str">
        <f t="shared" ref="AH250:AI250" si="931">IF($B250=12,((AD250/AD238)-1)*100,"")</f>
        <v/>
      </c>
      <c r="AI250" s="13" t="str">
        <f t="shared" si="931"/>
        <v/>
      </c>
      <c r="AK250" s="12"/>
      <c r="AS250" s="7">
        <f t="shared" si="781"/>
        <v>16.492903733736107</v>
      </c>
      <c r="AT250" s="7">
        <f t="shared" ref="AT250:AU250" si="932">((AD250/AD238)-1)*100</f>
        <v>-0.9679523974082116</v>
      </c>
      <c r="AU250" s="7">
        <f t="shared" si="932"/>
        <v>20.340129092042037</v>
      </c>
      <c r="AV250" s="7">
        <f t="shared" si="788"/>
        <v>-3.8472253583059306</v>
      </c>
      <c r="AW250" s="7"/>
      <c r="AX250" s="7">
        <f t="shared" si="695"/>
        <v>72.718922179394795</v>
      </c>
      <c r="AY250" s="7">
        <f t="shared" ref="AY250:AZ250" si="933">((AD250/AD189)-1)*100</f>
        <v>192.0170167515958</v>
      </c>
      <c r="AZ250" s="7">
        <f t="shared" si="933"/>
        <v>83.009582812097051</v>
      </c>
      <c r="BA250" s="7">
        <f t="shared" si="697"/>
        <v>-10.290660632702256</v>
      </c>
      <c r="BB250" s="7"/>
      <c r="BC250" s="7">
        <f t="shared" si="637"/>
        <v>322.00965736934029</v>
      </c>
      <c r="BD250" s="7">
        <f t="shared" ref="BD250:BE250" si="934">((AD250/AD138)-1)*100</f>
        <v>272.77199343650216</v>
      </c>
      <c r="BE250" s="7">
        <f t="shared" si="934"/>
        <v>401.15656003461703</v>
      </c>
      <c r="BF250" s="7">
        <f t="shared" si="639"/>
        <v>-79.146902665276741</v>
      </c>
      <c r="BH250" s="1">
        <f t="shared" si="791"/>
        <v>191</v>
      </c>
      <c r="BI250" s="1">
        <f t="shared" si="792"/>
        <v>175</v>
      </c>
      <c r="BJ250" s="1">
        <f t="shared" si="793"/>
        <v>171</v>
      </c>
      <c r="BK250" s="1">
        <f t="shared" si="794"/>
        <v>119</v>
      </c>
      <c r="BL250" s="1">
        <f t="shared" si="795"/>
        <v>228</v>
      </c>
      <c r="BN250" s="1">
        <f t="shared" si="703"/>
        <v>179</v>
      </c>
      <c r="BO250" s="1">
        <f t="shared" si="704"/>
        <v>178</v>
      </c>
      <c r="BP250" s="1">
        <f t="shared" si="705"/>
        <v>176</v>
      </c>
      <c r="BQ250" s="1">
        <f t="shared" si="706"/>
        <v>75</v>
      </c>
      <c r="BR250" s="1">
        <f t="shared" si="707"/>
        <v>179</v>
      </c>
      <c r="BT250" s="1">
        <f t="shared" si="644"/>
        <v>128</v>
      </c>
      <c r="BU250" s="1">
        <f t="shared" si="645"/>
        <v>128</v>
      </c>
      <c r="BV250" s="1">
        <f t="shared" si="646"/>
        <v>128</v>
      </c>
      <c r="BW250" s="1">
        <f t="shared" si="647"/>
        <v>68</v>
      </c>
      <c r="BX250" s="1">
        <f t="shared" si="648"/>
        <v>128</v>
      </c>
    </row>
    <row r="251" spans="1:76">
      <c r="A251" s="1">
        <v>1991</v>
      </c>
      <c r="B251" s="1">
        <v>12</v>
      </c>
      <c r="C251" s="4">
        <v>-7.0785999999999998</v>
      </c>
      <c r="D251" s="4">
        <v>11.436999999999999</v>
      </c>
      <c r="E251" s="2">
        <f t="shared" si="722"/>
        <v>16445.941100059983</v>
      </c>
      <c r="F251" s="2">
        <f t="shared" si="723"/>
        <v>9496.4908651315509</v>
      </c>
      <c r="G251" s="5">
        <f t="shared" si="724"/>
        <v>1.7317913883795606</v>
      </c>
      <c r="H251" s="4">
        <f t="shared" si="725"/>
        <v>1.7482206014599686</v>
      </c>
      <c r="I251" s="4">
        <f t="shared" si="726"/>
        <v>1.9720819995818515</v>
      </c>
      <c r="J251" s="4">
        <f t="shared" si="727"/>
        <v>-0.22386139812188288</v>
      </c>
      <c r="K251" s="2" t="str">
        <f t="shared" si="737"/>
        <v>GSCI</v>
      </c>
      <c r="L251" s="11">
        <f t="shared" si="738"/>
        <v>26406.494177283617</v>
      </c>
      <c r="M251" s="2">
        <f t="shared" si="728"/>
        <v>15587.814318978157</v>
      </c>
      <c r="N251" s="2">
        <f t="shared" si="729"/>
        <v>6522.2350522621964</v>
      </c>
      <c r="O251" s="2">
        <f t="shared" si="730"/>
        <v>9065.5792667159603</v>
      </c>
      <c r="P251" s="2">
        <f t="shared" si="739"/>
        <v>16445.941100059983</v>
      </c>
      <c r="Q251" s="2">
        <f t="shared" si="740"/>
        <v>9496.4908651315509</v>
      </c>
      <c r="U251" s="5">
        <f t="shared" si="731"/>
        <v>-7.0785999999999998</v>
      </c>
      <c r="V251" s="5">
        <f t="shared" si="732"/>
        <v>11.436999999999999</v>
      </c>
      <c r="X251" s="6">
        <v>33573</v>
      </c>
      <c r="Y251" s="2" t="str">
        <f t="shared" si="741"/>
        <v>DBC</v>
      </c>
      <c r="Z251" s="11">
        <f t="shared" si="746"/>
        <v>26406.494177283617</v>
      </c>
      <c r="AA251" s="16">
        <f t="shared" si="892"/>
        <v>15587.814318978157</v>
      </c>
      <c r="AB251" s="16">
        <f t="shared" si="893"/>
        <v>6522.2350522621964</v>
      </c>
      <c r="AC251" s="16">
        <f t="shared" si="894"/>
        <v>9065.5792667159603</v>
      </c>
      <c r="AD251" s="2">
        <f t="shared" si="716"/>
        <v>16445.941100059983</v>
      </c>
      <c r="AE251" s="2">
        <f t="shared" si="717"/>
        <v>9496.4908651315509</v>
      </c>
      <c r="AF251" s="12">
        <f t="shared" si="785"/>
        <v>1991</v>
      </c>
      <c r="AG251" s="13">
        <f t="shared" si="779"/>
        <v>10.415620671264847</v>
      </c>
      <c r="AH251" s="13">
        <f t="shared" ref="AH251:AI251" si="935">IF($B251=12,((AD251/AD239)-1)*100,"")</f>
        <v>-6.1343253372801332</v>
      </c>
      <c r="AI251" s="13">
        <f t="shared" si="935"/>
        <v>30.468575152548883</v>
      </c>
      <c r="AK251" s="12"/>
      <c r="AS251" s="7">
        <f t="shared" si="781"/>
        <v>10.415620671264847</v>
      </c>
      <c r="AT251" s="7">
        <f t="shared" ref="AT251:AU251" si="936">((AD251/AD239)-1)*100</f>
        <v>-6.1343253372801332</v>
      </c>
      <c r="AU251" s="7">
        <f t="shared" si="936"/>
        <v>30.468575152548883</v>
      </c>
      <c r="AV251" s="7">
        <f t="shared" si="788"/>
        <v>-20.052954481284036</v>
      </c>
      <c r="AW251" s="7"/>
      <c r="AX251" s="7">
        <f t="shared" si="695"/>
        <v>55.777003332130583</v>
      </c>
      <c r="AY251" s="7">
        <f t="shared" ref="AY251:AZ251" si="937">((AD251/AD190)-1)*100</f>
        <v>163.37320322265785</v>
      </c>
      <c r="AZ251" s="7">
        <f t="shared" si="937"/>
        <v>99.100261442645859</v>
      </c>
      <c r="BA251" s="7">
        <f t="shared" si="697"/>
        <v>-43.323258110515276</v>
      </c>
      <c r="BB251" s="7"/>
      <c r="BC251" s="7">
        <f t="shared" ref="BC251:BC314" si="938">((Z251/Z139)-1)*100</f>
        <v>293.02236813583602</v>
      </c>
      <c r="BD251" s="7">
        <f t="shared" ref="BD251:BE251" si="939">((AD251/AD139)-1)*100</f>
        <v>247.16677468569813</v>
      </c>
      <c r="BE251" s="7">
        <f t="shared" si="939"/>
        <v>398.01927590381246</v>
      </c>
      <c r="BF251" s="7">
        <f t="shared" ref="BF251:BF314" si="940">BC251-BE251</f>
        <v>-104.99690776797644</v>
      </c>
      <c r="BH251" s="1">
        <f t="shared" si="791"/>
        <v>192</v>
      </c>
      <c r="BI251" s="1">
        <f t="shared" si="792"/>
        <v>175</v>
      </c>
      <c r="BJ251" s="1">
        <f t="shared" si="793"/>
        <v>172</v>
      </c>
      <c r="BK251" s="1">
        <f t="shared" si="794"/>
        <v>119</v>
      </c>
      <c r="BL251" s="1">
        <f t="shared" si="795"/>
        <v>229</v>
      </c>
      <c r="BN251" s="1">
        <f t="shared" si="703"/>
        <v>180</v>
      </c>
      <c r="BO251" s="1">
        <f t="shared" si="704"/>
        <v>179</v>
      </c>
      <c r="BP251" s="1">
        <f t="shared" si="705"/>
        <v>177</v>
      </c>
      <c r="BQ251" s="1">
        <f t="shared" si="706"/>
        <v>75</v>
      </c>
      <c r="BR251" s="1">
        <f t="shared" si="707"/>
        <v>180</v>
      </c>
      <c r="BT251" s="1">
        <f t="shared" si="644"/>
        <v>129</v>
      </c>
      <c r="BU251" s="1">
        <f t="shared" si="645"/>
        <v>129</v>
      </c>
      <c r="BV251" s="1">
        <f t="shared" si="646"/>
        <v>129</v>
      </c>
      <c r="BW251" s="1">
        <f t="shared" si="647"/>
        <v>68</v>
      </c>
      <c r="BX251" s="1">
        <f t="shared" si="648"/>
        <v>129</v>
      </c>
    </row>
    <row r="252" spans="1:76">
      <c r="A252" s="1">
        <v>1992</v>
      </c>
      <c r="B252" s="1">
        <v>1</v>
      </c>
      <c r="C252" s="4">
        <v>2.7490999999999999</v>
      </c>
      <c r="D252" s="4">
        <v>-1.863</v>
      </c>
      <c r="E252" s="2">
        <f t="shared" si="722"/>
        <v>16898.056466841732</v>
      </c>
      <c r="F252" s="2">
        <f t="shared" si="723"/>
        <v>9319.5712403141497</v>
      </c>
      <c r="G252" s="5">
        <f t="shared" si="724"/>
        <v>1.8131796014118051</v>
      </c>
      <c r="H252" s="4">
        <f t="shared" si="725"/>
        <v>1.810086315699813</v>
      </c>
      <c r="I252" s="4">
        <f t="shared" si="726"/>
        <v>1.9302655790107868</v>
      </c>
      <c r="J252" s="4">
        <f t="shared" si="727"/>
        <v>-0.12017926331097373</v>
      </c>
      <c r="K252" s="2" t="str">
        <f t="shared" si="737"/>
        <v xml:space="preserve">      SPX</v>
      </c>
      <c r="L252" s="11">
        <f t="shared" si="738"/>
        <v>25914.541190760821</v>
      </c>
      <c r="M252" s="2">
        <f t="shared" si="728"/>
        <v>15656.876130318389</v>
      </c>
      <c r="N252" s="2">
        <f t="shared" si="729"/>
        <v>8008.1694612105921</v>
      </c>
      <c r="O252" s="2">
        <f t="shared" si="730"/>
        <v>7648.7066691077962</v>
      </c>
      <c r="P252" s="2">
        <f t="shared" si="739"/>
        <v>16898.056466841732</v>
      </c>
      <c r="Q252" s="2">
        <f t="shared" si="740"/>
        <v>9319.5712403141497</v>
      </c>
      <c r="U252" s="5">
        <f t="shared" si="731"/>
        <v>2.7490999999999999</v>
      </c>
      <c r="V252" s="5">
        <f t="shared" si="732"/>
        <v>-1.863</v>
      </c>
      <c r="X252" s="6">
        <v>33604</v>
      </c>
      <c r="Y252" s="2" t="str">
        <f t="shared" si="741"/>
        <v xml:space="preserve">      SPY</v>
      </c>
      <c r="Z252" s="11">
        <f t="shared" si="746"/>
        <v>25914.541190760821</v>
      </c>
      <c r="AA252" s="16">
        <f t="shared" si="892"/>
        <v>15656.876130318389</v>
      </c>
      <c r="AB252" s="16">
        <f t="shared" si="893"/>
        <v>8008.1694612105921</v>
      </c>
      <c r="AC252" s="16">
        <f t="shared" si="894"/>
        <v>7648.7066691077962</v>
      </c>
      <c r="AD252" s="2">
        <f t="shared" si="716"/>
        <v>16898.056466841732</v>
      </c>
      <c r="AE252" s="2">
        <f t="shared" si="717"/>
        <v>9319.5712403141497</v>
      </c>
      <c r="AF252" s="12" t="str">
        <f t="shared" si="785"/>
        <v/>
      </c>
      <c r="AG252" s="13" t="str">
        <f t="shared" si="779"/>
        <v/>
      </c>
      <c r="AH252" s="13" t="str">
        <f t="shared" ref="AH252:AI252" si="941">IF($B252=12,((AD252/AD240)-1)*100,"")</f>
        <v/>
      </c>
      <c r="AI252" s="13" t="str">
        <f t="shared" si="941"/>
        <v/>
      </c>
      <c r="AK252" s="12"/>
      <c r="AS252" s="7">
        <f t="shared" si="781"/>
        <v>3.8364981631538342</v>
      </c>
      <c r="AT252" s="7">
        <f t="shared" ref="AT252:AU252" si="942">((AD252/AD240)-1)*100</f>
        <v>6.4382384343766752</v>
      </c>
      <c r="AU252" s="7">
        <f t="shared" si="942"/>
        <v>22.694595944091688</v>
      </c>
      <c r="AV252" s="7">
        <f t="shared" si="788"/>
        <v>-18.858097780937854</v>
      </c>
      <c r="AW252" s="7"/>
      <c r="AX252" s="7">
        <f t="shared" si="695"/>
        <v>53.993331325469839</v>
      </c>
      <c r="AY252" s="7">
        <f t="shared" ref="AY252:AZ252" si="943">((AD252/AD191)-1)*100</f>
        <v>172.59344212258833</v>
      </c>
      <c r="AZ252" s="7">
        <f t="shared" si="943"/>
        <v>100.50798741069018</v>
      </c>
      <c r="BA252" s="7">
        <f t="shared" si="697"/>
        <v>-46.514656085220338</v>
      </c>
      <c r="BB252" s="7"/>
      <c r="BC252" s="7">
        <f t="shared" si="938"/>
        <v>280.9499159653771</v>
      </c>
      <c r="BD252" s="7">
        <f t="shared" ref="BD252:BE252" si="944">((AD252/AD140)-1)*100</f>
        <v>267.45323171785407</v>
      </c>
      <c r="BE252" s="7">
        <f t="shared" si="944"/>
        <v>382.72163796826015</v>
      </c>
      <c r="BF252" s="7">
        <f t="shared" si="940"/>
        <v>-101.77172200288305</v>
      </c>
      <c r="BH252" s="1">
        <f t="shared" si="791"/>
        <v>193</v>
      </c>
      <c r="BI252" s="1">
        <f t="shared" si="792"/>
        <v>176</v>
      </c>
      <c r="BJ252" s="1">
        <f t="shared" si="793"/>
        <v>173</v>
      </c>
      <c r="BK252" s="1">
        <f t="shared" si="794"/>
        <v>119</v>
      </c>
      <c r="BL252" s="1">
        <f t="shared" si="795"/>
        <v>230</v>
      </c>
      <c r="BN252" s="1">
        <f t="shared" si="703"/>
        <v>181</v>
      </c>
      <c r="BO252" s="1">
        <f t="shared" si="704"/>
        <v>180</v>
      </c>
      <c r="BP252" s="1">
        <f t="shared" si="705"/>
        <v>178</v>
      </c>
      <c r="BQ252" s="1">
        <f t="shared" si="706"/>
        <v>75</v>
      </c>
      <c r="BR252" s="1">
        <f t="shared" si="707"/>
        <v>181</v>
      </c>
      <c r="BT252" s="1">
        <f t="shared" ref="BT252:BT315" si="945">IF(BC252&gt;0,BT251+1,BT251)</f>
        <v>130</v>
      </c>
      <c r="BU252" s="1">
        <f t="shared" ref="BU252:BU315" si="946">IF(BD252&gt;0,BU251+1,BU251)</f>
        <v>130</v>
      </c>
      <c r="BV252" s="1">
        <f t="shared" ref="BV252:BV315" si="947">IF(BE252&gt;0,BV251+1,BV251)</f>
        <v>130</v>
      </c>
      <c r="BW252" s="1">
        <f t="shared" ref="BW252:BW315" si="948">IF(BF252&gt;0,BW251+1,BW251)</f>
        <v>68</v>
      </c>
      <c r="BX252" s="1">
        <f t="shared" ref="BX252:BX315" si="949">BX251+1</f>
        <v>130</v>
      </c>
    </row>
    <row r="253" spans="1:76">
      <c r="A253" s="1">
        <v>1992</v>
      </c>
      <c r="B253" s="1">
        <v>2</v>
      </c>
      <c r="C253" s="4">
        <v>-1.0966</v>
      </c>
      <c r="D253" s="4">
        <v>1.2949999999999999</v>
      </c>
      <c r="E253" s="2">
        <f t="shared" si="722"/>
        <v>16712.752379626345</v>
      </c>
      <c r="F253" s="2">
        <f t="shared" si="723"/>
        <v>9440.2596878762179</v>
      </c>
      <c r="G253" s="5">
        <f t="shared" si="724"/>
        <v>1.7703699826276946</v>
      </c>
      <c r="H253" s="4">
        <f t="shared" si="725"/>
        <v>1.77226123658351</v>
      </c>
      <c r="I253" s="4">
        <f t="shared" si="726"/>
        <v>1.8881877904889206</v>
      </c>
      <c r="J253" s="4">
        <f t="shared" si="727"/>
        <v>-0.11592655390541062</v>
      </c>
      <c r="K253" s="2" t="str">
        <f t="shared" si="737"/>
        <v xml:space="preserve">      SPX</v>
      </c>
      <c r="L253" s="11">
        <f t="shared" si="738"/>
        <v>26250.134499181175</v>
      </c>
      <c r="M253" s="2">
        <f t="shared" si="728"/>
        <v>15668.109295371698</v>
      </c>
      <c r="N253" s="2">
        <f t="shared" si="729"/>
        <v>7920.3518748989563</v>
      </c>
      <c r="O253" s="2">
        <f t="shared" si="730"/>
        <v>7747.7574204727425</v>
      </c>
      <c r="P253" s="2">
        <f t="shared" si="739"/>
        <v>16712.752379626345</v>
      </c>
      <c r="Q253" s="2">
        <f t="shared" si="740"/>
        <v>9440.2596878762179</v>
      </c>
      <c r="U253" s="5">
        <f t="shared" si="731"/>
        <v>-1.0966</v>
      </c>
      <c r="V253" s="5">
        <f t="shared" si="732"/>
        <v>1.2949999999999999</v>
      </c>
      <c r="X253" s="6">
        <v>33635</v>
      </c>
      <c r="Y253" s="2" t="str">
        <f t="shared" si="741"/>
        <v xml:space="preserve">      SPY</v>
      </c>
      <c r="Z253" s="11">
        <f t="shared" si="746"/>
        <v>26250.134499181175</v>
      </c>
      <c r="AA253" s="16">
        <f t="shared" si="892"/>
        <v>15668.109295371698</v>
      </c>
      <c r="AB253" s="16">
        <f t="shared" si="893"/>
        <v>7920.3518748989563</v>
      </c>
      <c r="AC253" s="16">
        <f t="shared" si="894"/>
        <v>7747.7574204727425</v>
      </c>
      <c r="AD253" s="2">
        <f t="shared" si="716"/>
        <v>16712.752379626345</v>
      </c>
      <c r="AE253" s="2">
        <f t="shared" si="717"/>
        <v>9440.2596878762179</v>
      </c>
      <c r="AF253" s="12" t="str">
        <f t="shared" si="785"/>
        <v/>
      </c>
      <c r="AG253" s="13" t="str">
        <f t="shared" si="779"/>
        <v/>
      </c>
      <c r="AH253" s="13" t="str">
        <f t="shared" ref="AH253:AI253" si="950">IF($B253=12,((AD253/AD241)-1)*100,"")</f>
        <v/>
      </c>
      <c r="AI253" s="13" t="str">
        <f t="shared" si="950"/>
        <v/>
      </c>
      <c r="AK253" s="12"/>
      <c r="AS253" s="7">
        <f t="shared" si="781"/>
        <v>-1.8392742885184887</v>
      </c>
      <c r="AT253" s="7">
        <f t="shared" ref="AT253:AU253" si="951">((AD253/AD241)-1)*100</f>
        <v>3.8273178569050437</v>
      </c>
      <c r="AU253" s="7">
        <f t="shared" si="951"/>
        <v>15.988027252470971</v>
      </c>
      <c r="AV253" s="7">
        <f t="shared" si="788"/>
        <v>-17.82730154098946</v>
      </c>
      <c r="AW253" s="7"/>
      <c r="AX253" s="7">
        <f t="shared" si="695"/>
        <v>47.546972837965981</v>
      </c>
      <c r="AY253" s="7">
        <f t="shared" ref="AY253:AZ253" si="952">((AD253/AD192)-1)*100</f>
        <v>155.01575136375689</v>
      </c>
      <c r="AZ253" s="7">
        <f t="shared" si="952"/>
        <v>79.000375308602244</v>
      </c>
      <c r="BA253" s="7">
        <f t="shared" si="697"/>
        <v>-31.453402470636263</v>
      </c>
      <c r="BB253" s="7"/>
      <c r="BC253" s="7">
        <f t="shared" si="938"/>
        <v>246.05256692415819</v>
      </c>
      <c r="BD253" s="7">
        <f t="shared" ref="BD253:BE253" si="953">((AD253/AD141)-1)*100</f>
        <v>265.5457325563255</v>
      </c>
      <c r="BE253" s="7">
        <f t="shared" si="953"/>
        <v>338.50137492597003</v>
      </c>
      <c r="BF253" s="7">
        <f t="shared" si="940"/>
        <v>-92.448808001811841</v>
      </c>
      <c r="BH253" s="1">
        <f t="shared" si="791"/>
        <v>193</v>
      </c>
      <c r="BI253" s="1">
        <f t="shared" si="792"/>
        <v>177</v>
      </c>
      <c r="BJ253" s="1">
        <f t="shared" si="793"/>
        <v>174</v>
      </c>
      <c r="BK253" s="1">
        <f t="shared" si="794"/>
        <v>119</v>
      </c>
      <c r="BL253" s="1">
        <f t="shared" si="795"/>
        <v>231</v>
      </c>
      <c r="BN253" s="1">
        <f t="shared" si="703"/>
        <v>182</v>
      </c>
      <c r="BO253" s="1">
        <f t="shared" si="704"/>
        <v>181</v>
      </c>
      <c r="BP253" s="1">
        <f t="shared" si="705"/>
        <v>179</v>
      </c>
      <c r="BQ253" s="1">
        <f t="shared" si="706"/>
        <v>75</v>
      </c>
      <c r="BR253" s="1">
        <f t="shared" si="707"/>
        <v>182</v>
      </c>
      <c r="BT253" s="1">
        <f t="shared" si="945"/>
        <v>131</v>
      </c>
      <c r="BU253" s="1">
        <f t="shared" si="946"/>
        <v>131</v>
      </c>
      <c r="BV253" s="1">
        <f t="shared" si="947"/>
        <v>131</v>
      </c>
      <c r="BW253" s="1">
        <f t="shared" si="948"/>
        <v>68</v>
      </c>
      <c r="BX253" s="1">
        <f t="shared" si="949"/>
        <v>131</v>
      </c>
    </row>
    <row r="254" spans="1:76">
      <c r="A254" s="1">
        <v>1992</v>
      </c>
      <c r="B254" s="1">
        <v>3</v>
      </c>
      <c r="C254" s="4">
        <v>1.1175999999999999</v>
      </c>
      <c r="D254" s="4">
        <v>-1.9450000000000001</v>
      </c>
      <c r="E254" s="2">
        <f t="shared" si="722"/>
        <v>16899.534100221052</v>
      </c>
      <c r="F254" s="2">
        <f t="shared" si="723"/>
        <v>9256.6466369470254</v>
      </c>
      <c r="G254" s="5">
        <f t="shared" si="724"/>
        <v>1.8256648182688715</v>
      </c>
      <c r="H254" s="4">
        <f t="shared" si="725"/>
        <v>1.8231217905695685</v>
      </c>
      <c r="I254" s="4">
        <f t="shared" si="726"/>
        <v>1.8717343767468027</v>
      </c>
      <c r="J254" s="4">
        <f t="shared" si="727"/>
        <v>-4.8612586177234185E-2</v>
      </c>
      <c r="K254" s="2" t="str">
        <f t="shared" si="737"/>
        <v xml:space="preserve">      SPX</v>
      </c>
      <c r="L254" s="11">
        <f t="shared" si="738"/>
        <v>25739.5693831721</v>
      </c>
      <c r="M254" s="2">
        <f t="shared" si="728"/>
        <v>15605.933266097376</v>
      </c>
      <c r="N254" s="2">
        <f t="shared" si="729"/>
        <v>8008.8697274528276</v>
      </c>
      <c r="O254" s="2">
        <f t="shared" si="730"/>
        <v>7597.0635386445483</v>
      </c>
      <c r="P254" s="2">
        <f t="shared" si="739"/>
        <v>16899.534100221052</v>
      </c>
      <c r="Q254" s="2">
        <f t="shared" si="740"/>
        <v>9256.6466369470254</v>
      </c>
      <c r="U254" s="5">
        <f t="shared" si="731"/>
        <v>1.1175999999999999</v>
      </c>
      <c r="V254" s="5">
        <f t="shared" si="732"/>
        <v>-1.9450000000000001</v>
      </c>
      <c r="X254" s="6">
        <v>33664</v>
      </c>
      <c r="Y254" s="2" t="str">
        <f t="shared" si="741"/>
        <v xml:space="preserve">      SPY</v>
      </c>
      <c r="Z254" s="11">
        <f t="shared" si="746"/>
        <v>25739.5693831721</v>
      </c>
      <c r="AA254" s="16">
        <f t="shared" si="892"/>
        <v>15605.933266097376</v>
      </c>
      <c r="AB254" s="16">
        <f t="shared" si="893"/>
        <v>8008.8697274528276</v>
      </c>
      <c r="AC254" s="16">
        <f t="shared" si="894"/>
        <v>7597.0635386445483</v>
      </c>
      <c r="AD254" s="2">
        <f t="shared" si="716"/>
        <v>16899.534100221052</v>
      </c>
      <c r="AE254" s="2">
        <f t="shared" si="717"/>
        <v>9256.6466369470254</v>
      </c>
      <c r="AF254" s="12" t="str">
        <f t="shared" si="785"/>
        <v/>
      </c>
      <c r="AG254" s="13" t="str">
        <f t="shared" si="779"/>
        <v/>
      </c>
      <c r="AH254" s="13" t="str">
        <f t="shared" ref="AH254:AI254" si="954">IF($B254=12,((AD254/AD242)-1)*100,"")</f>
        <v/>
      </c>
      <c r="AI254" s="13" t="str">
        <f t="shared" si="954"/>
        <v/>
      </c>
      <c r="AK254" s="12"/>
      <c r="AS254" s="7">
        <f t="shared" si="781"/>
        <v>-6.0245849559731335</v>
      </c>
      <c r="AT254" s="7">
        <f t="shared" ref="AT254:AU254" si="955">((AD254/AD242)-1)*100</f>
        <v>1.1791079787381697</v>
      </c>
      <c r="AU254" s="7">
        <f t="shared" si="955"/>
        <v>11.042608152946066</v>
      </c>
      <c r="AV254" s="7">
        <f t="shared" si="788"/>
        <v>-17.067193108919199</v>
      </c>
      <c r="AW254" s="7"/>
      <c r="AX254" s="7">
        <f t="shared" si="695"/>
        <v>39.178251499521451</v>
      </c>
      <c r="AY254" s="7">
        <f t="shared" ref="AY254:AZ254" si="956">((AD254/AD193)-1)*100</f>
        <v>174.33846024649932</v>
      </c>
      <c r="AZ254" s="7">
        <f t="shared" si="956"/>
        <v>68.847647457792576</v>
      </c>
      <c r="BA254" s="7">
        <f t="shared" si="697"/>
        <v>-29.669395958271124</v>
      </c>
      <c r="BB254" s="7"/>
      <c r="BC254" s="7">
        <f t="shared" si="938"/>
        <v>226.14869856254222</v>
      </c>
      <c r="BD254" s="7">
        <f t="shared" ref="BD254:BE254" si="957">((AD254/AD142)-1)*100</f>
        <v>255.44456806285058</v>
      </c>
      <c r="BE254" s="7">
        <f t="shared" si="957"/>
        <v>313.28013839392906</v>
      </c>
      <c r="BF254" s="7">
        <f t="shared" si="940"/>
        <v>-87.131439831386842</v>
      </c>
      <c r="BH254" s="1">
        <f t="shared" si="791"/>
        <v>193</v>
      </c>
      <c r="BI254" s="1">
        <f t="shared" si="792"/>
        <v>178</v>
      </c>
      <c r="BJ254" s="1">
        <f t="shared" si="793"/>
        <v>175</v>
      </c>
      <c r="BK254" s="1">
        <f t="shared" si="794"/>
        <v>119</v>
      </c>
      <c r="BL254" s="1">
        <f t="shared" si="795"/>
        <v>232</v>
      </c>
      <c r="BN254" s="1">
        <f t="shared" si="703"/>
        <v>183</v>
      </c>
      <c r="BO254" s="1">
        <f t="shared" si="704"/>
        <v>182</v>
      </c>
      <c r="BP254" s="1">
        <f t="shared" si="705"/>
        <v>180</v>
      </c>
      <c r="BQ254" s="1">
        <f t="shared" si="706"/>
        <v>75</v>
      </c>
      <c r="BR254" s="1">
        <f t="shared" si="707"/>
        <v>183</v>
      </c>
      <c r="BT254" s="1">
        <f t="shared" si="945"/>
        <v>132</v>
      </c>
      <c r="BU254" s="1">
        <f t="shared" si="946"/>
        <v>132</v>
      </c>
      <c r="BV254" s="1">
        <f t="shared" si="947"/>
        <v>132</v>
      </c>
      <c r="BW254" s="1">
        <f t="shared" si="948"/>
        <v>68</v>
      </c>
      <c r="BX254" s="1">
        <f t="shared" si="949"/>
        <v>132</v>
      </c>
    </row>
    <row r="255" spans="1:76">
      <c r="A255" s="1">
        <v>1992</v>
      </c>
      <c r="B255" s="1">
        <v>4</v>
      </c>
      <c r="C255" s="4">
        <v>2.9964</v>
      </c>
      <c r="D255" s="4">
        <v>2.9359999999999999</v>
      </c>
      <c r="E255" s="2">
        <f t="shared" si="722"/>
        <v>17405.911740000076</v>
      </c>
      <c r="F255" s="2">
        <f t="shared" si="723"/>
        <v>9528.4217822077899</v>
      </c>
      <c r="G255" s="5">
        <f t="shared" si="724"/>
        <v>1.8267360679290823</v>
      </c>
      <c r="H255" s="4">
        <f t="shared" si="725"/>
        <v>1.8265639594833913</v>
      </c>
      <c r="I255" s="4">
        <f t="shared" si="726"/>
        <v>1.859892716531613</v>
      </c>
      <c r="J255" s="4">
        <f t="shared" si="727"/>
        <v>-3.3328757048221691E-2</v>
      </c>
      <c r="K255" s="2" t="str">
        <f t="shared" si="737"/>
        <v xml:space="preserve">      SPX</v>
      </c>
      <c r="L255" s="11">
        <f t="shared" si="738"/>
        <v>26495.283140262036</v>
      </c>
      <c r="M255" s="2">
        <f t="shared" si="728"/>
        <v>16068.960824105377</v>
      </c>
      <c r="N255" s="2">
        <f t="shared" si="729"/>
        <v>8248.8474999662249</v>
      </c>
      <c r="O255" s="2">
        <f t="shared" si="730"/>
        <v>7820.1133241391526</v>
      </c>
      <c r="P255" s="2">
        <f t="shared" si="739"/>
        <v>17405.911740000076</v>
      </c>
      <c r="Q255" s="2">
        <f t="shared" si="740"/>
        <v>9528.4217822077899</v>
      </c>
      <c r="U255" s="5">
        <f t="shared" si="731"/>
        <v>2.9964</v>
      </c>
      <c r="V255" s="5">
        <f t="shared" si="732"/>
        <v>2.9359999999999999</v>
      </c>
      <c r="X255" s="6">
        <v>33695</v>
      </c>
      <c r="Y255" s="2" t="str">
        <f t="shared" si="741"/>
        <v xml:space="preserve">      SPY</v>
      </c>
      <c r="Z255" s="11">
        <f t="shared" si="746"/>
        <v>26495.283140262036</v>
      </c>
      <c r="AA255" s="16">
        <f t="shared" si="892"/>
        <v>16068.960824105377</v>
      </c>
      <c r="AB255" s="16">
        <f t="shared" si="893"/>
        <v>8248.8474999662249</v>
      </c>
      <c r="AC255" s="16">
        <f t="shared" si="894"/>
        <v>7820.1133241391526</v>
      </c>
      <c r="AD255" s="2">
        <f t="shared" si="716"/>
        <v>17405.911740000076</v>
      </c>
      <c r="AE255" s="2">
        <f t="shared" si="717"/>
        <v>9528.4217822077899</v>
      </c>
      <c r="AF255" s="12" t="str">
        <f t="shared" si="785"/>
        <v/>
      </c>
      <c r="AG255" s="13" t="str">
        <f t="shared" si="779"/>
        <v/>
      </c>
      <c r="AH255" s="13" t="str">
        <f t="shared" ref="AH255:AI255" si="958">IF($B255=12,((AD255/AD243)-1)*100,"")</f>
        <v/>
      </c>
      <c r="AI255" s="13" t="str">
        <f t="shared" si="958"/>
        <v/>
      </c>
      <c r="AK255" s="12"/>
      <c r="AS255" s="7">
        <f t="shared" si="781"/>
        <v>-3.4941855505257524</v>
      </c>
      <c r="AT255" s="7">
        <f t="shared" ref="AT255:AU255" si="959">((AD255/AD243)-1)*100</f>
        <v>1.902642025689194</v>
      </c>
      <c r="AU255" s="7">
        <f t="shared" si="959"/>
        <v>14.032561956479682</v>
      </c>
      <c r="AV255" s="7">
        <f t="shared" si="788"/>
        <v>-17.526747507005435</v>
      </c>
      <c r="AW255" s="7"/>
      <c r="AX255" s="7">
        <f t="shared" si="695"/>
        <v>39.247242030954375</v>
      </c>
      <c r="AY255" s="7">
        <f t="shared" ref="AY255:AZ255" si="960">((AD255/AD194)-1)*100</f>
        <v>161.43891777472942</v>
      </c>
      <c r="AZ255" s="7">
        <f t="shared" si="960"/>
        <v>68.931345081550603</v>
      </c>
      <c r="BA255" s="7">
        <f t="shared" si="697"/>
        <v>-29.684103050596228</v>
      </c>
      <c r="BB255" s="7"/>
      <c r="BC255" s="7">
        <f t="shared" si="938"/>
        <v>229.37732333173599</v>
      </c>
      <c r="BD255" s="7">
        <f t="shared" ref="BD255:BE255" si="961">((AD255/AD143)-1)*100</f>
        <v>270.30360962365876</v>
      </c>
      <c r="BE255" s="7">
        <f t="shared" si="961"/>
        <v>317.37129833819785</v>
      </c>
      <c r="BF255" s="7">
        <f t="shared" si="940"/>
        <v>-87.993975006461852</v>
      </c>
      <c r="BH255" s="1">
        <f t="shared" si="791"/>
        <v>193</v>
      </c>
      <c r="BI255" s="1">
        <f t="shared" si="792"/>
        <v>179</v>
      </c>
      <c r="BJ255" s="1">
        <f t="shared" si="793"/>
        <v>176</v>
      </c>
      <c r="BK255" s="1">
        <f t="shared" si="794"/>
        <v>119</v>
      </c>
      <c r="BL255" s="1">
        <f t="shared" si="795"/>
        <v>233</v>
      </c>
      <c r="BN255" s="1">
        <f t="shared" si="703"/>
        <v>184</v>
      </c>
      <c r="BO255" s="1">
        <f t="shared" si="704"/>
        <v>183</v>
      </c>
      <c r="BP255" s="1">
        <f t="shared" si="705"/>
        <v>181</v>
      </c>
      <c r="BQ255" s="1">
        <f t="shared" si="706"/>
        <v>75</v>
      </c>
      <c r="BR255" s="1">
        <f t="shared" si="707"/>
        <v>184</v>
      </c>
      <c r="BT255" s="1">
        <f t="shared" si="945"/>
        <v>133</v>
      </c>
      <c r="BU255" s="1">
        <f t="shared" si="946"/>
        <v>133</v>
      </c>
      <c r="BV255" s="1">
        <f t="shared" si="947"/>
        <v>133</v>
      </c>
      <c r="BW255" s="1">
        <f t="shared" si="948"/>
        <v>68</v>
      </c>
      <c r="BX255" s="1">
        <f t="shared" si="949"/>
        <v>133</v>
      </c>
    </row>
    <row r="256" spans="1:76">
      <c r="A256" s="1">
        <v>1992</v>
      </c>
      <c r="B256" s="1">
        <v>5</v>
      </c>
      <c r="C256" s="4">
        <v>2.6867999999999999</v>
      </c>
      <c r="D256" s="4">
        <v>0.49</v>
      </c>
      <c r="E256" s="2">
        <f t="shared" si="722"/>
        <v>17873.573776630397</v>
      </c>
      <c r="F256" s="2">
        <f t="shared" si="723"/>
        <v>9575.1110489406074</v>
      </c>
      <c r="G256" s="5">
        <f t="shared" si="724"/>
        <v>1.8666701289702468</v>
      </c>
      <c r="H256" s="4">
        <f t="shared" si="725"/>
        <v>1.8647603113756346</v>
      </c>
      <c r="I256" s="4">
        <f t="shared" si="726"/>
        <v>1.8616762461207275</v>
      </c>
      <c r="J256" s="4">
        <f t="shared" si="727"/>
        <v>3.0840652549071201E-3</v>
      </c>
      <c r="K256" s="2" t="str">
        <f t="shared" si="737"/>
        <v xml:space="preserve">      SPX</v>
      </c>
      <c r="L256" s="11">
        <f t="shared" si="738"/>
        <v>26625.110027649316</v>
      </c>
      <c r="M256" s="2">
        <f t="shared" si="728"/>
        <v>16328.90941402275</v>
      </c>
      <c r="N256" s="2">
        <f t="shared" si="729"/>
        <v>8470.4775345953167</v>
      </c>
      <c r="O256" s="2">
        <f t="shared" si="730"/>
        <v>7858.4318794274341</v>
      </c>
      <c r="P256" s="2">
        <f t="shared" si="739"/>
        <v>17873.573776630397</v>
      </c>
      <c r="Q256" s="2">
        <f t="shared" si="740"/>
        <v>9575.1110489406074</v>
      </c>
      <c r="U256" s="5">
        <f t="shared" si="731"/>
        <v>2.6867999999999999</v>
      </c>
      <c r="V256" s="5">
        <f t="shared" si="732"/>
        <v>0.49</v>
      </c>
      <c r="X256" s="6">
        <v>33725</v>
      </c>
      <c r="Y256" s="2" t="str">
        <f t="shared" si="741"/>
        <v xml:space="preserve">      SPY</v>
      </c>
      <c r="Z256" s="11">
        <f t="shared" si="746"/>
        <v>26625.110027649316</v>
      </c>
      <c r="AA256" s="16">
        <f t="shared" si="892"/>
        <v>16328.90941402275</v>
      </c>
      <c r="AB256" s="16">
        <f t="shared" si="893"/>
        <v>8470.4775345953167</v>
      </c>
      <c r="AC256" s="16">
        <f t="shared" si="894"/>
        <v>7858.4318794274341</v>
      </c>
      <c r="AD256" s="2">
        <f t="shared" si="716"/>
        <v>17873.573776630397</v>
      </c>
      <c r="AE256" s="2">
        <f t="shared" si="717"/>
        <v>9575.1110489406074</v>
      </c>
      <c r="AF256" s="12" t="str">
        <f t="shared" si="785"/>
        <v/>
      </c>
      <c r="AG256" s="13" t="str">
        <f t="shared" si="779"/>
        <v/>
      </c>
      <c r="AH256" s="13" t="str">
        <f t="shared" ref="AH256:AI256" si="962">IF($B256=12,((AD256/AD244)-1)*100,"")</f>
        <v/>
      </c>
      <c r="AI256" s="13" t="str">
        <f t="shared" si="962"/>
        <v/>
      </c>
      <c r="AK256" s="12"/>
      <c r="AS256" s="7">
        <f t="shared" si="781"/>
        <v>-7.0319487889672905</v>
      </c>
      <c r="AT256" s="7">
        <f t="shared" ref="AT256:AU256" si="963">((AD256/AD244)-1)*100</f>
        <v>4.6941656244351204</v>
      </c>
      <c r="AU256" s="7">
        <f t="shared" si="963"/>
        <v>9.8522935656445441</v>
      </c>
      <c r="AV256" s="7">
        <f t="shared" si="788"/>
        <v>-16.884242354611835</v>
      </c>
      <c r="AW256" s="7"/>
      <c r="AX256" s="7">
        <f t="shared" si="695"/>
        <v>41.18326087346238</v>
      </c>
      <c r="AY256" s="7">
        <f t="shared" ref="AY256:AZ256" si="964">((AD256/AD195)-1)*100</f>
        <v>155.62183986980153</v>
      </c>
      <c r="AZ256" s="7">
        <f t="shared" si="964"/>
        <v>71.280075745066384</v>
      </c>
      <c r="BA256" s="7">
        <f t="shared" si="697"/>
        <v>-30.096814871604003</v>
      </c>
      <c r="BB256" s="7"/>
      <c r="BC256" s="7">
        <f t="shared" si="938"/>
        <v>219.12308469620939</v>
      </c>
      <c r="BD256" s="7">
        <f t="shared" ref="BD256:BE256" si="965">((AD256/AD144)-1)*100</f>
        <v>277.61828423789939</v>
      </c>
      <c r="BE256" s="7">
        <f t="shared" si="965"/>
        <v>304.37761422695451</v>
      </c>
      <c r="BF256" s="7">
        <f t="shared" si="940"/>
        <v>-85.254529530745117</v>
      </c>
      <c r="BH256" s="1">
        <f t="shared" si="791"/>
        <v>193</v>
      </c>
      <c r="BI256" s="1">
        <f t="shared" si="792"/>
        <v>180</v>
      </c>
      <c r="BJ256" s="1">
        <f t="shared" si="793"/>
        <v>177</v>
      </c>
      <c r="BK256" s="1">
        <f t="shared" si="794"/>
        <v>119</v>
      </c>
      <c r="BL256" s="1">
        <f t="shared" si="795"/>
        <v>234</v>
      </c>
      <c r="BN256" s="1">
        <f t="shared" si="703"/>
        <v>185</v>
      </c>
      <c r="BO256" s="1">
        <f t="shared" si="704"/>
        <v>184</v>
      </c>
      <c r="BP256" s="1">
        <f t="shared" si="705"/>
        <v>182</v>
      </c>
      <c r="BQ256" s="1">
        <f t="shared" si="706"/>
        <v>75</v>
      </c>
      <c r="BR256" s="1">
        <f t="shared" si="707"/>
        <v>185</v>
      </c>
      <c r="BT256" s="1">
        <f t="shared" si="945"/>
        <v>134</v>
      </c>
      <c r="BU256" s="1">
        <f t="shared" si="946"/>
        <v>134</v>
      </c>
      <c r="BV256" s="1">
        <f t="shared" si="947"/>
        <v>134</v>
      </c>
      <c r="BW256" s="1">
        <f t="shared" si="948"/>
        <v>68</v>
      </c>
      <c r="BX256" s="1">
        <f t="shared" si="949"/>
        <v>134</v>
      </c>
    </row>
    <row r="257" spans="1:76">
      <c r="A257" s="1">
        <v>1992</v>
      </c>
      <c r="B257" s="1">
        <v>6</v>
      </c>
      <c r="C257" s="4">
        <v>-0.55130000000000001</v>
      </c>
      <c r="D257" s="4">
        <v>-1.488</v>
      </c>
      <c r="E257" s="2">
        <f t="shared" si="722"/>
        <v>17775.036764399832</v>
      </c>
      <c r="F257" s="2">
        <f t="shared" si="723"/>
        <v>9432.633396532372</v>
      </c>
      <c r="G257" s="5">
        <f t="shared" si="724"/>
        <v>1.8844193362729753</v>
      </c>
      <c r="H257" s="4">
        <f t="shared" si="725"/>
        <v>1.8834831922302446</v>
      </c>
      <c r="I257" s="4">
        <f t="shared" si="726"/>
        <v>1.8676612698450035</v>
      </c>
      <c r="J257" s="4">
        <f t="shared" si="727"/>
        <v>1.5821922385241161E-2</v>
      </c>
      <c r="K257" s="2" t="str">
        <f t="shared" si="737"/>
        <v>GSCI</v>
      </c>
      <c r="L257" s="11">
        <f t="shared" si="738"/>
        <v>26478.325796066885</v>
      </c>
      <c r="M257" s="2">
        <f t="shared" si="728"/>
        <v>16165.278205008646</v>
      </c>
      <c r="N257" s="2">
        <f t="shared" si="729"/>
        <v>8423.7797919470922</v>
      </c>
      <c r="O257" s="2">
        <f t="shared" si="730"/>
        <v>7741.4984130615539</v>
      </c>
      <c r="P257" s="2">
        <f t="shared" si="739"/>
        <v>17775.036764399832</v>
      </c>
      <c r="Q257" s="2">
        <f t="shared" si="740"/>
        <v>9432.633396532372</v>
      </c>
      <c r="U257" s="5">
        <f t="shared" si="731"/>
        <v>-0.55130000000000001</v>
      </c>
      <c r="V257" s="5">
        <f t="shared" si="732"/>
        <v>-1.488</v>
      </c>
      <c r="X257" s="6">
        <v>33756</v>
      </c>
      <c r="Y257" s="2" t="str">
        <f t="shared" si="741"/>
        <v>DBC</v>
      </c>
      <c r="Z257" s="11">
        <f t="shared" si="746"/>
        <v>26478.325796066885</v>
      </c>
      <c r="AA257" s="16">
        <f t="shared" si="892"/>
        <v>16165.278205008646</v>
      </c>
      <c r="AB257" s="16">
        <f t="shared" si="893"/>
        <v>8423.7797919470922</v>
      </c>
      <c r="AC257" s="16">
        <f t="shared" si="894"/>
        <v>7741.4984130615539</v>
      </c>
      <c r="AD257" s="2">
        <f t="shared" si="716"/>
        <v>17775.036764399832</v>
      </c>
      <c r="AE257" s="2">
        <f t="shared" si="717"/>
        <v>9432.633396532372</v>
      </c>
      <c r="AF257" s="12" t="str">
        <f t="shared" si="785"/>
        <v/>
      </c>
      <c r="AG257" s="13" t="str">
        <f t="shared" si="779"/>
        <v/>
      </c>
      <c r="AH257" s="13" t="str">
        <f t="shared" ref="AH257:AI257" si="966">IF($B257=12,((AD257/AD245)-1)*100,"")</f>
        <v/>
      </c>
      <c r="AI257" s="13" t="str">
        <f t="shared" si="966"/>
        <v/>
      </c>
      <c r="AK257" s="12"/>
      <c r="AS257" s="7">
        <f t="shared" si="781"/>
        <v>-3.1057563538642308</v>
      </c>
      <c r="AT257" s="7">
        <f t="shared" ref="AT257:AU257" si="967">((AD257/AD245)-1)*100</f>
        <v>6.6421665511113614</v>
      </c>
      <c r="AU257" s="7">
        <f t="shared" si="967"/>
        <v>13.413147735134267</v>
      </c>
      <c r="AV257" s="7">
        <f t="shared" si="788"/>
        <v>-16.518904088998497</v>
      </c>
      <c r="AW257" s="7"/>
      <c r="AX257" s="7">
        <f t="shared" si="695"/>
        <v>34.208382335456598</v>
      </c>
      <c r="AY257" s="7">
        <f t="shared" ref="AY257:AZ257" si="968">((AD257/AD196)-1)*100</f>
        <v>142.9933506726905</v>
      </c>
      <c r="AZ257" s="7">
        <f t="shared" si="968"/>
        <v>67.281101071688283</v>
      </c>
      <c r="BA257" s="7">
        <f t="shared" si="697"/>
        <v>-33.072718736231685</v>
      </c>
      <c r="BB257" s="7"/>
      <c r="BC257" s="7">
        <f t="shared" si="938"/>
        <v>210.25276573952914</v>
      </c>
      <c r="BD257" s="7">
        <f t="shared" ref="BD257:BE257" si="969">((AD257/AD145)-1)*100</f>
        <v>279.87886999986421</v>
      </c>
      <c r="BE257" s="7">
        <f t="shared" si="969"/>
        <v>289.43463352682272</v>
      </c>
      <c r="BF257" s="7">
        <f t="shared" si="940"/>
        <v>-79.181867787293584</v>
      </c>
      <c r="BH257" s="1">
        <f t="shared" si="791"/>
        <v>193</v>
      </c>
      <c r="BI257" s="1">
        <f t="shared" si="792"/>
        <v>181</v>
      </c>
      <c r="BJ257" s="1">
        <f t="shared" si="793"/>
        <v>178</v>
      </c>
      <c r="BK257" s="1">
        <f t="shared" si="794"/>
        <v>119</v>
      </c>
      <c r="BL257" s="1">
        <f t="shared" si="795"/>
        <v>235</v>
      </c>
      <c r="BN257" s="1">
        <f t="shared" si="703"/>
        <v>186</v>
      </c>
      <c r="BO257" s="1">
        <f t="shared" si="704"/>
        <v>185</v>
      </c>
      <c r="BP257" s="1">
        <f t="shared" si="705"/>
        <v>183</v>
      </c>
      <c r="BQ257" s="1">
        <f t="shared" si="706"/>
        <v>75</v>
      </c>
      <c r="BR257" s="1">
        <f t="shared" si="707"/>
        <v>186</v>
      </c>
      <c r="BT257" s="1">
        <f t="shared" si="945"/>
        <v>135</v>
      </c>
      <c r="BU257" s="1">
        <f t="shared" si="946"/>
        <v>135</v>
      </c>
      <c r="BV257" s="1">
        <f t="shared" si="947"/>
        <v>135</v>
      </c>
      <c r="BW257" s="1">
        <f t="shared" si="948"/>
        <v>68</v>
      </c>
      <c r="BX257" s="1">
        <f t="shared" si="949"/>
        <v>135</v>
      </c>
    </row>
    <row r="258" spans="1:76">
      <c r="A258" s="1">
        <v>1992</v>
      </c>
      <c r="B258" s="1">
        <v>7</v>
      </c>
      <c r="C258" s="4">
        <v>-1.3935</v>
      </c>
      <c r="D258" s="4">
        <v>4.085</v>
      </c>
      <c r="E258" s="2">
        <f t="shared" si="722"/>
        <v>17527.341627087921</v>
      </c>
      <c r="F258" s="2">
        <f t="shared" si="723"/>
        <v>9817.9564707807203</v>
      </c>
      <c r="G258" s="5">
        <f t="shared" si="724"/>
        <v>1.7852331775203065</v>
      </c>
      <c r="H258" s="4">
        <f t="shared" si="725"/>
        <v>1.7899117496493513</v>
      </c>
      <c r="I258" s="4">
        <f t="shared" si="726"/>
        <v>1.8459696666016621</v>
      </c>
      <c r="J258" s="4">
        <f t="shared" si="727"/>
        <v>-5.6057916952310771E-2</v>
      </c>
      <c r="K258" s="2" t="str">
        <f t="shared" si="737"/>
        <v>GSCI</v>
      </c>
      <c r="L258" s="11">
        <f t="shared" si="738"/>
        <v>26109.350326098691</v>
      </c>
      <c r="M258" s="2">
        <f t="shared" si="728"/>
        <v>16364.133043781429</v>
      </c>
      <c r="N258" s="2">
        <f t="shared" si="729"/>
        <v>8306.3944205463085</v>
      </c>
      <c r="O258" s="2">
        <f t="shared" si="730"/>
        <v>8057.7386232351191</v>
      </c>
      <c r="P258" s="2">
        <f t="shared" si="739"/>
        <v>17527.341627087921</v>
      </c>
      <c r="Q258" s="2">
        <f t="shared" si="740"/>
        <v>9817.9564707807203</v>
      </c>
      <c r="U258" s="5">
        <f t="shared" si="731"/>
        <v>-1.3935</v>
      </c>
      <c r="V258" s="5">
        <f t="shared" si="732"/>
        <v>4.085</v>
      </c>
      <c r="X258" s="6">
        <v>33786</v>
      </c>
      <c r="Y258" s="2" t="str">
        <f t="shared" si="741"/>
        <v>DBC</v>
      </c>
      <c r="Z258" s="11">
        <f t="shared" si="746"/>
        <v>26109.350326098691</v>
      </c>
      <c r="AA258" s="16">
        <f t="shared" si="892"/>
        <v>16364.133043781429</v>
      </c>
      <c r="AB258" s="16">
        <f t="shared" si="893"/>
        <v>8306.3944205463085</v>
      </c>
      <c r="AC258" s="16">
        <f t="shared" si="894"/>
        <v>8057.7386232351191</v>
      </c>
      <c r="AD258" s="2">
        <f t="shared" si="716"/>
        <v>17527.341627087921</v>
      </c>
      <c r="AE258" s="2">
        <f t="shared" si="717"/>
        <v>9817.9564707807203</v>
      </c>
      <c r="AF258" s="12" t="str">
        <f t="shared" si="785"/>
        <v/>
      </c>
      <c r="AG258" s="13" t="str">
        <f t="shared" si="779"/>
        <v/>
      </c>
      <c r="AH258" s="13" t="str">
        <f t="shared" ref="AH258:AI258" si="970">IF($B258=12,((AD258/AD246)-1)*100,"")</f>
        <v/>
      </c>
      <c r="AI258" s="13" t="str">
        <f t="shared" si="970"/>
        <v/>
      </c>
      <c r="AK258" s="12"/>
      <c r="AS258" s="7">
        <f t="shared" si="781"/>
        <v>-8.7109598026706703</v>
      </c>
      <c r="AT258" s="7">
        <f t="shared" ref="AT258:AU258" si="971">((AD258/AD246)-1)*100</f>
        <v>4.7864114274975833E-2</v>
      </c>
      <c r="AU258" s="7">
        <f t="shared" si="971"/>
        <v>12.788980441725695</v>
      </c>
      <c r="AV258" s="7">
        <f t="shared" si="788"/>
        <v>-21.499940244396363</v>
      </c>
      <c r="AW258" s="7"/>
      <c r="AX258" s="7">
        <f t="shared" si="695"/>
        <v>27.772123907648293</v>
      </c>
      <c r="AY258" s="7">
        <f t="shared" ref="AY258:AZ258" si="972">((AD258/AD197)-1)*100</f>
        <v>131.34006960370846</v>
      </c>
      <c r="AZ258" s="7">
        <f t="shared" si="972"/>
        <v>65.744439838616614</v>
      </c>
      <c r="BA258" s="7">
        <f t="shared" si="697"/>
        <v>-37.972315930968321</v>
      </c>
      <c r="BB258" s="7"/>
      <c r="BC258" s="7">
        <f t="shared" si="938"/>
        <v>195.03095015039324</v>
      </c>
      <c r="BD258" s="7">
        <f t="shared" ref="BD258:BE258" si="973">((AD258/AD146)-1)*100</f>
        <v>250.93767373917544</v>
      </c>
      <c r="BE258" s="7">
        <f t="shared" si="973"/>
        <v>290.90307858351832</v>
      </c>
      <c r="BF258" s="7">
        <f t="shared" si="940"/>
        <v>-95.872128433125084</v>
      </c>
      <c r="BH258" s="1">
        <f t="shared" si="791"/>
        <v>193</v>
      </c>
      <c r="BI258" s="1">
        <f t="shared" si="792"/>
        <v>182</v>
      </c>
      <c r="BJ258" s="1">
        <f t="shared" si="793"/>
        <v>179</v>
      </c>
      <c r="BK258" s="1">
        <f t="shared" si="794"/>
        <v>119</v>
      </c>
      <c r="BL258" s="1">
        <f t="shared" si="795"/>
        <v>236</v>
      </c>
      <c r="BN258" s="1">
        <f t="shared" si="703"/>
        <v>187</v>
      </c>
      <c r="BO258" s="1">
        <f t="shared" si="704"/>
        <v>186</v>
      </c>
      <c r="BP258" s="1">
        <f t="shared" si="705"/>
        <v>184</v>
      </c>
      <c r="BQ258" s="1">
        <f t="shared" si="706"/>
        <v>75</v>
      </c>
      <c r="BR258" s="1">
        <f t="shared" si="707"/>
        <v>187</v>
      </c>
      <c r="BT258" s="1">
        <f t="shared" si="945"/>
        <v>136</v>
      </c>
      <c r="BU258" s="1">
        <f t="shared" si="946"/>
        <v>136</v>
      </c>
      <c r="BV258" s="1">
        <f t="shared" si="947"/>
        <v>136</v>
      </c>
      <c r="BW258" s="1">
        <f t="shared" si="948"/>
        <v>68</v>
      </c>
      <c r="BX258" s="1">
        <f t="shared" si="949"/>
        <v>136</v>
      </c>
    </row>
    <row r="259" spans="1:76">
      <c r="A259" s="1">
        <v>1992</v>
      </c>
      <c r="B259" s="1">
        <v>8</v>
      </c>
      <c r="C259" s="4">
        <v>0.1045</v>
      </c>
      <c r="D259" s="4">
        <v>-2.0470000000000002</v>
      </c>
      <c r="E259" s="2">
        <f t="shared" si="722"/>
        <v>17545.657699088228</v>
      </c>
      <c r="F259" s="2">
        <f t="shared" si="723"/>
        <v>9616.9829018238397</v>
      </c>
      <c r="G259" s="5">
        <f t="shared" si="724"/>
        <v>1.8244451381691376</v>
      </c>
      <c r="H259" s="4">
        <f t="shared" si="725"/>
        <v>1.8228006910967669</v>
      </c>
      <c r="I259" s="4">
        <f t="shared" si="726"/>
        <v>1.8403053170141557</v>
      </c>
      <c r="J259" s="4">
        <f t="shared" si="727"/>
        <v>-1.7504625917388772E-2</v>
      </c>
      <c r="K259" s="2" t="str">
        <f t="shared" si="737"/>
        <v xml:space="preserve">      SPX</v>
      </c>
      <c r="L259" s="11">
        <f t="shared" si="738"/>
        <v>25574.89192492345</v>
      </c>
      <c r="M259" s="2">
        <f t="shared" si="728"/>
        <v>16207.871316333276</v>
      </c>
      <c r="N259" s="2">
        <f t="shared" si="729"/>
        <v>8315.0746027157784</v>
      </c>
      <c r="O259" s="2">
        <f t="shared" si="730"/>
        <v>7892.7967136174966</v>
      </c>
      <c r="P259" s="2">
        <f t="shared" si="739"/>
        <v>17545.657699088228</v>
      </c>
      <c r="Q259" s="2">
        <f t="shared" si="740"/>
        <v>9616.9829018238397</v>
      </c>
      <c r="U259" s="5">
        <f t="shared" si="731"/>
        <v>0.1045</v>
      </c>
      <c r="V259" s="5">
        <f t="shared" si="732"/>
        <v>-2.0470000000000002</v>
      </c>
      <c r="X259" s="6">
        <v>33817</v>
      </c>
      <c r="Y259" s="2" t="str">
        <f t="shared" si="741"/>
        <v xml:space="preserve">      SPY</v>
      </c>
      <c r="Z259" s="11">
        <f t="shared" si="746"/>
        <v>25574.89192492345</v>
      </c>
      <c r="AA259" s="16">
        <f t="shared" si="892"/>
        <v>16207.871316333276</v>
      </c>
      <c r="AB259" s="16">
        <f t="shared" si="893"/>
        <v>8315.0746027157784</v>
      </c>
      <c r="AC259" s="16">
        <f t="shared" si="894"/>
        <v>7892.7967136174966</v>
      </c>
      <c r="AD259" s="2">
        <f t="shared" si="716"/>
        <v>17545.657699088228</v>
      </c>
      <c r="AE259" s="2">
        <f t="shared" si="717"/>
        <v>9616.9829018238397</v>
      </c>
      <c r="AF259" s="12" t="str">
        <f t="shared" si="785"/>
        <v/>
      </c>
      <c r="AG259" s="13" t="str">
        <f t="shared" si="779"/>
        <v/>
      </c>
      <c r="AH259" s="13" t="str">
        <f t="shared" ref="AH259:AI259" si="974">IF($B259=12,((AD259/AD247)-1)*100,"")</f>
        <v/>
      </c>
      <c r="AI259" s="13" t="str">
        <f t="shared" si="974"/>
        <v/>
      </c>
      <c r="AK259" s="12"/>
      <c r="AS259" s="7">
        <f t="shared" si="781"/>
        <v>-12.648991838847701</v>
      </c>
      <c r="AT259" s="7">
        <f t="shared" ref="AT259:AU259" si="975">((AD259/AD247)-1)*100</f>
        <v>-1.3681924448040728</v>
      </c>
      <c r="AU259" s="7">
        <f t="shared" si="975"/>
        <v>7.9234827067604208</v>
      </c>
      <c r="AV259" s="7">
        <f t="shared" si="788"/>
        <v>-20.572474545608124</v>
      </c>
      <c r="AW259" s="7"/>
      <c r="AX259" s="7">
        <f t="shared" si="695"/>
        <v>19.809758623413074</v>
      </c>
      <c r="AY259" s="7">
        <f t="shared" ref="AY259:AZ259" si="976">((AD259/AD198)-1)*100</f>
        <v>121.68831390355646</v>
      </c>
      <c r="AZ259" s="7">
        <f t="shared" si="976"/>
        <v>54.523491096187328</v>
      </c>
      <c r="BA259" s="7">
        <f t="shared" si="697"/>
        <v>-34.713732472774254</v>
      </c>
      <c r="BB259" s="7"/>
      <c r="BC259" s="7">
        <f t="shared" si="938"/>
        <v>167.88749012849209</v>
      </c>
      <c r="BD259" s="7">
        <f t="shared" ref="BD259:BE259" si="977">((AD259/AD147)-1)*100</f>
        <v>247.89537681086324</v>
      </c>
      <c r="BE259" s="7">
        <f t="shared" si="977"/>
        <v>254.93918367499737</v>
      </c>
      <c r="BF259" s="7">
        <f t="shared" si="940"/>
        <v>-87.051693546505277</v>
      </c>
      <c r="BH259" s="1">
        <f t="shared" si="791"/>
        <v>193</v>
      </c>
      <c r="BI259" s="1">
        <f t="shared" si="792"/>
        <v>182</v>
      </c>
      <c r="BJ259" s="1">
        <f t="shared" si="793"/>
        <v>180</v>
      </c>
      <c r="BK259" s="1">
        <f t="shared" si="794"/>
        <v>119</v>
      </c>
      <c r="BL259" s="1">
        <f t="shared" si="795"/>
        <v>237</v>
      </c>
      <c r="BN259" s="1">
        <f t="shared" si="703"/>
        <v>188</v>
      </c>
      <c r="BO259" s="1">
        <f t="shared" si="704"/>
        <v>187</v>
      </c>
      <c r="BP259" s="1">
        <f t="shared" si="705"/>
        <v>185</v>
      </c>
      <c r="BQ259" s="1">
        <f t="shared" si="706"/>
        <v>75</v>
      </c>
      <c r="BR259" s="1">
        <f t="shared" si="707"/>
        <v>188</v>
      </c>
      <c r="BT259" s="1">
        <f t="shared" si="945"/>
        <v>137</v>
      </c>
      <c r="BU259" s="1">
        <f t="shared" si="946"/>
        <v>137</v>
      </c>
      <c r="BV259" s="1">
        <f t="shared" si="947"/>
        <v>137</v>
      </c>
      <c r="BW259" s="1">
        <f t="shared" si="948"/>
        <v>68</v>
      </c>
      <c r="BX259" s="1">
        <f t="shared" si="949"/>
        <v>137</v>
      </c>
    </row>
    <row r="260" spans="1:76">
      <c r="A260" s="1">
        <v>1992</v>
      </c>
      <c r="B260" s="1">
        <v>9</v>
      </c>
      <c r="C260" s="4">
        <v>1.1466000000000001</v>
      </c>
      <c r="D260" s="4">
        <v>1.175</v>
      </c>
      <c r="E260" s="2">
        <f t="shared" si="722"/>
        <v>17746.836210265974</v>
      </c>
      <c r="F260" s="2">
        <f t="shared" si="723"/>
        <v>9729.9824509202699</v>
      </c>
      <c r="G260" s="5">
        <f t="shared" si="724"/>
        <v>1.8239330132180724</v>
      </c>
      <c r="H260" s="4">
        <f t="shared" si="725"/>
        <v>1.8238790931170579</v>
      </c>
      <c r="I260" s="4">
        <f t="shared" si="726"/>
        <v>1.8359968160151865</v>
      </c>
      <c r="J260" s="4">
        <f t="shared" si="727"/>
        <v>-1.2117722898128624E-2</v>
      </c>
      <c r="K260" s="2" t="str">
        <f t="shared" si="737"/>
        <v xml:space="preserve">      SPX</v>
      </c>
      <c r="L260" s="11">
        <f t="shared" si="738"/>
        <v>25875.3969050413</v>
      </c>
      <c r="M260" s="2">
        <f t="shared" si="728"/>
        <v>16395.952323113019</v>
      </c>
      <c r="N260" s="2">
        <f t="shared" si="729"/>
        <v>8410.4152481105175</v>
      </c>
      <c r="O260" s="2">
        <f t="shared" si="730"/>
        <v>7985.5370750025013</v>
      </c>
      <c r="P260" s="2">
        <f t="shared" si="739"/>
        <v>17746.836210265974</v>
      </c>
      <c r="Q260" s="2">
        <f t="shared" si="740"/>
        <v>9729.9824509202699</v>
      </c>
      <c r="U260" s="5">
        <f t="shared" si="731"/>
        <v>1.1466000000000001</v>
      </c>
      <c r="V260" s="5">
        <f t="shared" si="732"/>
        <v>1.175</v>
      </c>
      <c r="X260" s="6">
        <v>33848</v>
      </c>
      <c r="Y260" s="2" t="str">
        <f t="shared" si="741"/>
        <v xml:space="preserve">      SPY</v>
      </c>
      <c r="Z260" s="11">
        <f t="shared" si="746"/>
        <v>25875.3969050413</v>
      </c>
      <c r="AA260" s="16">
        <f t="shared" si="892"/>
        <v>16395.952323113019</v>
      </c>
      <c r="AB260" s="16">
        <f t="shared" si="893"/>
        <v>8410.4152481105175</v>
      </c>
      <c r="AC260" s="16">
        <f t="shared" si="894"/>
        <v>7985.5370750025013</v>
      </c>
      <c r="AD260" s="2">
        <f t="shared" si="716"/>
        <v>17746.836210265974</v>
      </c>
      <c r="AE260" s="2">
        <f t="shared" si="717"/>
        <v>9729.9824509202699</v>
      </c>
      <c r="AF260" s="12" t="str">
        <f t="shared" si="785"/>
        <v/>
      </c>
      <c r="AG260" s="13" t="str">
        <f t="shared" si="779"/>
        <v/>
      </c>
      <c r="AH260" s="13" t="str">
        <f t="shared" ref="AH260:AI260" si="978">IF($B260=12,((AD260/AD248)-1)*100,"")</f>
        <v/>
      </c>
      <c r="AI260" s="13" t="str">
        <f t="shared" si="978"/>
        <v/>
      </c>
      <c r="AK260" s="12"/>
      <c r="AS260" s="7">
        <f t="shared" si="781"/>
        <v>-10.118906803781424</v>
      </c>
      <c r="AT260" s="7">
        <f t="shared" ref="AT260:AU260" si="979">((AD260/AD248)-1)*100</f>
        <v>-1.018442590452362</v>
      </c>
      <c r="AU260" s="7">
        <f t="shared" si="979"/>
        <v>11.049440772691987</v>
      </c>
      <c r="AV260" s="7">
        <f t="shared" si="788"/>
        <v>-21.168347576473412</v>
      </c>
      <c r="AW260" s="7"/>
      <c r="AX260" s="7">
        <f t="shared" si="695"/>
        <v>23.723417382911684</v>
      </c>
      <c r="AY260" s="7">
        <f t="shared" ref="AY260:AZ260" si="980">((AD260/AD199)-1)*100</f>
        <v>128.86563671683743</v>
      </c>
      <c r="AZ260" s="7">
        <f t="shared" si="980"/>
        <v>50.715930740634448</v>
      </c>
      <c r="BA260" s="7">
        <f t="shared" si="697"/>
        <v>-26.992513357722764</v>
      </c>
      <c r="BB260" s="7"/>
      <c r="BC260" s="7">
        <f t="shared" si="938"/>
        <v>173.41386879602729</v>
      </c>
      <c r="BD260" s="7">
        <f t="shared" ref="BD260:BE260" si="981">((AD260/AD148)-1)*100</f>
        <v>250.0417255580391</v>
      </c>
      <c r="BE260" s="7">
        <f t="shared" si="981"/>
        <v>262.26139320405383</v>
      </c>
      <c r="BF260" s="7">
        <f t="shared" si="940"/>
        <v>-88.847524408026544</v>
      </c>
      <c r="BH260" s="1">
        <f t="shared" si="791"/>
        <v>193</v>
      </c>
      <c r="BI260" s="1">
        <f t="shared" si="792"/>
        <v>182</v>
      </c>
      <c r="BJ260" s="1">
        <f t="shared" si="793"/>
        <v>181</v>
      </c>
      <c r="BK260" s="1">
        <f t="shared" si="794"/>
        <v>119</v>
      </c>
      <c r="BL260" s="1">
        <f t="shared" si="795"/>
        <v>238</v>
      </c>
      <c r="BN260" s="1">
        <f t="shared" si="703"/>
        <v>189</v>
      </c>
      <c r="BO260" s="1">
        <f t="shared" si="704"/>
        <v>188</v>
      </c>
      <c r="BP260" s="1">
        <f t="shared" si="705"/>
        <v>186</v>
      </c>
      <c r="BQ260" s="1">
        <f t="shared" si="706"/>
        <v>75</v>
      </c>
      <c r="BR260" s="1">
        <f t="shared" si="707"/>
        <v>189</v>
      </c>
      <c r="BT260" s="1">
        <f t="shared" si="945"/>
        <v>138</v>
      </c>
      <c r="BU260" s="1">
        <f t="shared" si="946"/>
        <v>138</v>
      </c>
      <c r="BV260" s="1">
        <f t="shared" si="947"/>
        <v>138</v>
      </c>
      <c r="BW260" s="1">
        <f t="shared" si="948"/>
        <v>68</v>
      </c>
      <c r="BX260" s="1">
        <f t="shared" si="949"/>
        <v>138</v>
      </c>
    </row>
    <row r="261" spans="1:76">
      <c r="A261" s="1">
        <v>1992</v>
      </c>
      <c r="B261" s="1">
        <v>10</v>
      </c>
      <c r="C261" s="4">
        <v>-2.1987000000000001</v>
      </c>
      <c r="D261" s="4">
        <v>0.34499999999999997</v>
      </c>
      <c r="E261" s="2">
        <f t="shared" si="722"/>
        <v>17356.636522510857</v>
      </c>
      <c r="F261" s="2">
        <f t="shared" si="723"/>
        <v>9763.5508903759437</v>
      </c>
      <c r="G261" s="5">
        <f t="shared" si="724"/>
        <v>1.7776971429133959</v>
      </c>
      <c r="H261" s="4">
        <f t="shared" si="725"/>
        <v>1.7798962833992846</v>
      </c>
      <c r="I261" s="4">
        <f t="shared" si="726"/>
        <v>1.8206547967778732</v>
      </c>
      <c r="J261" s="4">
        <f t="shared" si="727"/>
        <v>-4.0758513378588601E-2</v>
      </c>
      <c r="K261" s="2" t="str">
        <f t="shared" si="737"/>
        <v xml:space="preserve">      SPX</v>
      </c>
      <c r="L261" s="11">
        <f t="shared" si="738"/>
        <v>25964.667024363691</v>
      </c>
      <c r="M261" s="2">
        <f t="shared" si="728"/>
        <v>16238.582625961571</v>
      </c>
      <c r="N261" s="2">
        <f t="shared" si="729"/>
        <v>8225.4954480503111</v>
      </c>
      <c r="O261" s="2">
        <f t="shared" si="730"/>
        <v>8013.0871779112595</v>
      </c>
      <c r="P261" s="2">
        <f t="shared" si="739"/>
        <v>17356.636522510857</v>
      </c>
      <c r="Q261" s="2">
        <f t="shared" si="740"/>
        <v>9763.5508903759437</v>
      </c>
      <c r="U261" s="5">
        <f t="shared" si="731"/>
        <v>-2.1987000000000001</v>
      </c>
      <c r="V261" s="5">
        <f t="shared" si="732"/>
        <v>0.34499999999999997</v>
      </c>
      <c r="X261" s="6">
        <v>33878</v>
      </c>
      <c r="Y261" s="2" t="str">
        <f t="shared" si="741"/>
        <v xml:space="preserve">      SPY</v>
      </c>
      <c r="Z261" s="11">
        <f t="shared" si="746"/>
        <v>25964.667024363691</v>
      </c>
      <c r="AA261" s="16">
        <f t="shared" si="892"/>
        <v>16238.582625961571</v>
      </c>
      <c r="AB261" s="16">
        <f t="shared" si="893"/>
        <v>8225.4954480503111</v>
      </c>
      <c r="AC261" s="16">
        <f t="shared" si="894"/>
        <v>8013.0871779112595</v>
      </c>
      <c r="AD261" s="2">
        <f t="shared" si="716"/>
        <v>17356.636522510857</v>
      </c>
      <c r="AE261" s="2">
        <f t="shared" si="717"/>
        <v>9763.5508903759437</v>
      </c>
      <c r="AF261" s="12" t="str">
        <f t="shared" si="785"/>
        <v/>
      </c>
      <c r="AG261" s="13" t="str">
        <f t="shared" si="779"/>
        <v/>
      </c>
      <c r="AH261" s="13" t="str">
        <f t="shared" ref="AH261:AI261" si="982">IF($B261=12,((AD261/AD249)-1)*100,"")</f>
        <v/>
      </c>
      <c r="AI261" s="13" t="str">
        <f t="shared" si="982"/>
        <v/>
      </c>
      <c r="AK261" s="12"/>
      <c r="AS261" s="7">
        <f t="shared" si="781"/>
        <v>-12.323638120056879</v>
      </c>
      <c r="AT261" s="7">
        <f t="shared" ref="AT261:AU261" si="983">((AD261/AD249)-1)*100</f>
        <v>-5.8939927005851818</v>
      </c>
      <c r="AU261" s="7">
        <f t="shared" si="983"/>
        <v>9.9547692447089062</v>
      </c>
      <c r="AV261" s="7">
        <f t="shared" si="788"/>
        <v>-22.278407364765783</v>
      </c>
      <c r="AW261" s="7"/>
      <c r="AX261" s="7">
        <f t="shared" si="695"/>
        <v>26.932626342306065</v>
      </c>
      <c r="AY261" s="7">
        <f t="shared" ref="AY261:AZ261" si="984">((AD261/AD200)-1)*100</f>
        <v>122.19488071705609</v>
      </c>
      <c r="AZ261" s="7">
        <f t="shared" si="984"/>
        <v>54.6252869925667</v>
      </c>
      <c r="BA261" s="7">
        <f t="shared" si="697"/>
        <v>-27.692660650260635</v>
      </c>
      <c r="BB261" s="7"/>
      <c r="BC261" s="7">
        <f t="shared" si="938"/>
        <v>164.07918477204558</v>
      </c>
      <c r="BD261" s="7">
        <f t="shared" ref="BD261:BE261" si="985">((AD261/AD149)-1)*100</f>
        <v>238.01571484672283</v>
      </c>
      <c r="BE261" s="7">
        <f t="shared" si="985"/>
        <v>249.89334598487636</v>
      </c>
      <c r="BF261" s="7">
        <f t="shared" si="940"/>
        <v>-85.814161212830783</v>
      </c>
      <c r="BH261" s="1">
        <f t="shared" si="791"/>
        <v>193</v>
      </c>
      <c r="BI261" s="1">
        <f t="shared" si="792"/>
        <v>182</v>
      </c>
      <c r="BJ261" s="1">
        <f t="shared" si="793"/>
        <v>182</v>
      </c>
      <c r="BK261" s="1">
        <f t="shared" si="794"/>
        <v>119</v>
      </c>
      <c r="BL261" s="1">
        <f t="shared" si="795"/>
        <v>239</v>
      </c>
      <c r="BN261" s="1">
        <f t="shared" si="703"/>
        <v>190</v>
      </c>
      <c r="BO261" s="1">
        <f t="shared" si="704"/>
        <v>189</v>
      </c>
      <c r="BP261" s="1">
        <f t="shared" si="705"/>
        <v>187</v>
      </c>
      <c r="BQ261" s="1">
        <f t="shared" si="706"/>
        <v>75</v>
      </c>
      <c r="BR261" s="1">
        <f t="shared" si="707"/>
        <v>190</v>
      </c>
      <c r="BT261" s="1">
        <f t="shared" si="945"/>
        <v>139</v>
      </c>
      <c r="BU261" s="1">
        <f t="shared" si="946"/>
        <v>139</v>
      </c>
      <c r="BV261" s="1">
        <f t="shared" si="947"/>
        <v>139</v>
      </c>
      <c r="BW261" s="1">
        <f t="shared" si="948"/>
        <v>68</v>
      </c>
      <c r="BX261" s="1">
        <f t="shared" si="949"/>
        <v>139</v>
      </c>
    </row>
    <row r="262" spans="1:76">
      <c r="A262" s="1">
        <v>1992</v>
      </c>
      <c r="B262" s="1">
        <v>11</v>
      </c>
      <c r="C262" s="4">
        <v>-1.2786999999999999</v>
      </c>
      <c r="D262" s="4">
        <v>3.4049999999999998</v>
      </c>
      <c r="E262" s="2">
        <f t="shared" si="722"/>
        <v>17134.697211297509</v>
      </c>
      <c r="F262" s="2">
        <f t="shared" si="723"/>
        <v>10095.999798193243</v>
      </c>
      <c r="G262" s="5">
        <f t="shared" si="724"/>
        <v>1.6971768575474711</v>
      </c>
      <c r="H262" s="4">
        <f t="shared" si="725"/>
        <v>1.7011158778261288</v>
      </c>
      <c r="I262" s="4">
        <f t="shared" si="726"/>
        <v>1.788160602243557</v>
      </c>
      <c r="J262" s="4">
        <f t="shared" si="727"/>
        <v>-8.7044724417428165E-2</v>
      </c>
      <c r="K262" s="2" t="str">
        <f t="shared" si="737"/>
        <v xml:space="preserve">      SPX</v>
      </c>
      <c r="L262" s="11">
        <f t="shared" si="738"/>
        <v>26848.763936543273</v>
      </c>
      <c r="M262" s="2">
        <f t="shared" si="728"/>
        <v>16406.248834075228</v>
      </c>
      <c r="N262" s="2">
        <f t="shared" si="729"/>
        <v>8120.3160377560916</v>
      </c>
      <c r="O262" s="2">
        <f t="shared" si="730"/>
        <v>8285.9327963191372</v>
      </c>
      <c r="P262" s="2">
        <f t="shared" si="739"/>
        <v>17134.697211297509</v>
      </c>
      <c r="Q262" s="2">
        <f t="shared" si="740"/>
        <v>10095.999798193243</v>
      </c>
      <c r="U262" s="5">
        <f t="shared" si="731"/>
        <v>-1.2786999999999999</v>
      </c>
      <c r="V262" s="5">
        <f t="shared" si="732"/>
        <v>3.4049999999999998</v>
      </c>
      <c r="X262" s="6">
        <v>33909</v>
      </c>
      <c r="Y262" s="2" t="str">
        <f t="shared" si="741"/>
        <v xml:space="preserve">      SPY</v>
      </c>
      <c r="Z262" s="11">
        <f t="shared" si="746"/>
        <v>26848.763936543273</v>
      </c>
      <c r="AA262" s="16">
        <f t="shared" si="892"/>
        <v>16406.248834075228</v>
      </c>
      <c r="AB262" s="16">
        <f t="shared" si="893"/>
        <v>8120.3160377560916</v>
      </c>
      <c r="AC262" s="16">
        <f t="shared" si="894"/>
        <v>8285.9327963191372</v>
      </c>
      <c r="AD262" s="2">
        <f t="shared" si="716"/>
        <v>17134.697211297509</v>
      </c>
      <c r="AE262" s="2">
        <f t="shared" si="717"/>
        <v>10095.999798193243</v>
      </c>
      <c r="AF262" s="12" t="str">
        <f t="shared" si="785"/>
        <v/>
      </c>
      <c r="AG262" s="13" t="str">
        <f t="shared" si="779"/>
        <v/>
      </c>
      <c r="AH262" s="13" t="str">
        <f t="shared" ref="AH262:AI262" si="986">IF($B262=12,((AD262/AD250)-1)*100,"")</f>
        <v/>
      </c>
      <c r="AI262" s="13" t="str">
        <f t="shared" si="986"/>
        <v/>
      </c>
      <c r="AK262" s="12"/>
      <c r="AS262" s="7">
        <f t="shared" si="781"/>
        <v>-5.5223038505693207</v>
      </c>
      <c r="AT262" s="7">
        <f t="shared" ref="AT262:AU262" si="987">((AD262/AD250)-1)*100</f>
        <v>-3.187051214475467</v>
      </c>
      <c r="AU262" s="7">
        <f t="shared" si="987"/>
        <v>18.471964590856849</v>
      </c>
      <c r="AV262" s="7">
        <f t="shared" si="788"/>
        <v>-23.994268441426172</v>
      </c>
      <c r="AW262" s="7"/>
      <c r="AX262" s="7">
        <f t="shared" si="695"/>
        <v>67.280131358663311</v>
      </c>
      <c r="AY262" s="7">
        <f t="shared" ref="AY262:AZ262" si="988">((AD262/AD201)-1)*100</f>
        <v>117.07052697460813</v>
      </c>
      <c r="AZ262" s="7">
        <f t="shared" si="988"/>
        <v>103.77533392978128</v>
      </c>
      <c r="BA262" s="7">
        <f t="shared" si="697"/>
        <v>-36.495202571117972</v>
      </c>
      <c r="BB262" s="7"/>
      <c r="BC262" s="7">
        <f t="shared" si="938"/>
        <v>181.37154148741232</v>
      </c>
      <c r="BD262" s="7">
        <f t="shared" ref="BD262:BE262" si="989">((AD262/AD150)-1)*100</f>
        <v>222.3419150215779</v>
      </c>
      <c r="BE262" s="7">
        <f t="shared" si="989"/>
        <v>272.80496075802301</v>
      </c>
      <c r="BF262" s="7">
        <f t="shared" si="940"/>
        <v>-91.433419270610699</v>
      </c>
      <c r="BH262" s="1">
        <f t="shared" si="791"/>
        <v>193</v>
      </c>
      <c r="BI262" s="1">
        <f t="shared" si="792"/>
        <v>182</v>
      </c>
      <c r="BJ262" s="1">
        <f t="shared" si="793"/>
        <v>183</v>
      </c>
      <c r="BK262" s="1">
        <f t="shared" si="794"/>
        <v>119</v>
      </c>
      <c r="BL262" s="1">
        <f t="shared" si="795"/>
        <v>240</v>
      </c>
      <c r="BN262" s="1">
        <f t="shared" si="703"/>
        <v>191</v>
      </c>
      <c r="BO262" s="1">
        <f t="shared" si="704"/>
        <v>190</v>
      </c>
      <c r="BP262" s="1">
        <f t="shared" si="705"/>
        <v>188</v>
      </c>
      <c r="BQ262" s="1">
        <f t="shared" si="706"/>
        <v>75</v>
      </c>
      <c r="BR262" s="1">
        <f t="shared" si="707"/>
        <v>191</v>
      </c>
      <c r="BT262" s="1">
        <f t="shared" si="945"/>
        <v>140</v>
      </c>
      <c r="BU262" s="1">
        <f t="shared" si="946"/>
        <v>140</v>
      </c>
      <c r="BV262" s="1">
        <f t="shared" si="947"/>
        <v>140</v>
      </c>
      <c r="BW262" s="1">
        <f t="shared" si="948"/>
        <v>68</v>
      </c>
      <c r="BX262" s="1">
        <f t="shared" si="949"/>
        <v>140</v>
      </c>
    </row>
    <row r="263" spans="1:76">
      <c r="A263" s="1">
        <v>1992</v>
      </c>
      <c r="B263" s="1">
        <v>12</v>
      </c>
      <c r="C263" s="4">
        <v>0.22509999999999999</v>
      </c>
      <c r="D263" s="4">
        <v>1.2270000000000001</v>
      </c>
      <c r="E263" s="2">
        <f t="shared" si="722"/>
        <v>17173.26741472014</v>
      </c>
      <c r="F263" s="2">
        <f t="shared" si="723"/>
        <v>10219.877715717073</v>
      </c>
      <c r="G263" s="5">
        <f t="shared" si="724"/>
        <v>1.6803789529017064</v>
      </c>
      <c r="H263" s="4">
        <f t="shared" si="725"/>
        <v>1.681366425517155</v>
      </c>
      <c r="I263" s="4">
        <f t="shared" si="726"/>
        <v>1.7597970103114911</v>
      </c>
      <c r="J263" s="4">
        <f t="shared" si="727"/>
        <v>-7.8430584794336067E-2</v>
      </c>
      <c r="K263" s="2" t="str">
        <f t="shared" si="737"/>
        <v xml:space="preserve">      SPX</v>
      </c>
      <c r="L263" s="11">
        <f t="shared" si="738"/>
        <v>27178.198270044661</v>
      </c>
      <c r="M263" s="2">
        <f t="shared" si="728"/>
        <v>16526.196060887054</v>
      </c>
      <c r="N263" s="2">
        <f t="shared" si="729"/>
        <v>8138.5948691570802</v>
      </c>
      <c r="O263" s="2">
        <f t="shared" si="730"/>
        <v>8387.6011917299729</v>
      </c>
      <c r="P263" s="2">
        <f t="shared" si="739"/>
        <v>17173.26741472014</v>
      </c>
      <c r="Q263" s="2">
        <f t="shared" si="740"/>
        <v>10219.877715717073</v>
      </c>
      <c r="U263" s="5">
        <f t="shared" si="731"/>
        <v>0.22509999999999999</v>
      </c>
      <c r="V263" s="5">
        <f t="shared" si="732"/>
        <v>1.2270000000000001</v>
      </c>
      <c r="X263" s="6">
        <v>33939</v>
      </c>
      <c r="Y263" s="2" t="str">
        <f t="shared" si="741"/>
        <v xml:space="preserve">      SPY</v>
      </c>
      <c r="Z263" s="11">
        <f t="shared" si="746"/>
        <v>27178.198270044661</v>
      </c>
      <c r="AA263" s="16">
        <f t="shared" si="892"/>
        <v>16526.196060887054</v>
      </c>
      <c r="AB263" s="16">
        <f t="shared" si="893"/>
        <v>8138.5948691570802</v>
      </c>
      <c r="AC263" s="16">
        <f t="shared" si="894"/>
        <v>8387.6011917299729</v>
      </c>
      <c r="AD263" s="2">
        <f t="shared" si="716"/>
        <v>17173.26741472014</v>
      </c>
      <c r="AE263" s="2">
        <f t="shared" si="717"/>
        <v>10219.877715717073</v>
      </c>
      <c r="AF263" s="12">
        <f t="shared" si="785"/>
        <v>1992</v>
      </c>
      <c r="AG263" s="13">
        <f t="shared" si="779"/>
        <v>2.9224026770842793</v>
      </c>
      <c r="AH263" s="13">
        <f t="shared" ref="AH263:AI263" si="990">IF($B263=12,((AD263/AD251)-1)*100,"")</f>
        <v>4.4225277850320488</v>
      </c>
      <c r="AI263" s="13">
        <f t="shared" si="990"/>
        <v>7.6174121668625583</v>
      </c>
      <c r="AK263" s="12"/>
      <c r="AS263" s="7">
        <f t="shared" si="781"/>
        <v>2.9224026770842793</v>
      </c>
      <c r="AT263" s="7">
        <f t="shared" ref="AT263:AU263" si="991">((AD263/AD251)-1)*100</f>
        <v>4.4225277850320488</v>
      </c>
      <c r="AU263" s="7">
        <f t="shared" si="991"/>
        <v>7.6174121668625583</v>
      </c>
      <c r="AV263" s="7">
        <f t="shared" si="788"/>
        <v>-4.695009489778279</v>
      </c>
      <c r="AW263" s="7"/>
      <c r="AX263" s="7">
        <f t="shared" si="695"/>
        <v>69.368056494241401</v>
      </c>
      <c r="AY263" s="7">
        <f t="shared" ref="AY263:AZ263" si="992">((AD263/AD202)-1)*100</f>
        <v>117.6046320989367</v>
      </c>
      <c r="AZ263" s="7">
        <f t="shared" si="992"/>
        <v>124.80155328316536</v>
      </c>
      <c r="BA263" s="7">
        <f t="shared" si="697"/>
        <v>-55.433496788923961</v>
      </c>
      <c r="BB263" s="7"/>
      <c r="BC263" s="7">
        <f t="shared" si="938"/>
        <v>179.9156493894194</v>
      </c>
      <c r="BD263" s="7">
        <f t="shared" ref="BD263:BE263" si="993">((AD263/AD151)-1)*100</f>
        <v>217.50014168779597</v>
      </c>
      <c r="BE263" s="7">
        <f t="shared" si="993"/>
        <v>271.79858092681246</v>
      </c>
      <c r="BF263" s="7">
        <f t="shared" si="940"/>
        <v>-91.882931537393063</v>
      </c>
      <c r="BH263" s="1">
        <f t="shared" si="791"/>
        <v>194</v>
      </c>
      <c r="BI263" s="1">
        <f t="shared" si="792"/>
        <v>183</v>
      </c>
      <c r="BJ263" s="1">
        <f t="shared" si="793"/>
        <v>184</v>
      </c>
      <c r="BK263" s="1">
        <f t="shared" si="794"/>
        <v>119</v>
      </c>
      <c r="BL263" s="1">
        <f t="shared" si="795"/>
        <v>241</v>
      </c>
      <c r="BN263" s="1">
        <f t="shared" si="703"/>
        <v>192</v>
      </c>
      <c r="BO263" s="1">
        <f t="shared" si="704"/>
        <v>191</v>
      </c>
      <c r="BP263" s="1">
        <f t="shared" si="705"/>
        <v>189</v>
      </c>
      <c r="BQ263" s="1">
        <f t="shared" si="706"/>
        <v>75</v>
      </c>
      <c r="BR263" s="1">
        <f t="shared" si="707"/>
        <v>192</v>
      </c>
      <c r="BT263" s="1">
        <f t="shared" si="945"/>
        <v>141</v>
      </c>
      <c r="BU263" s="1">
        <f t="shared" si="946"/>
        <v>141</v>
      </c>
      <c r="BV263" s="1">
        <f t="shared" si="947"/>
        <v>141</v>
      </c>
      <c r="BW263" s="1">
        <f t="shared" si="948"/>
        <v>68</v>
      </c>
      <c r="BX263" s="1">
        <f t="shared" si="949"/>
        <v>141</v>
      </c>
    </row>
    <row r="264" spans="1:76">
      <c r="A264" s="1">
        <v>1993</v>
      </c>
      <c r="B264" s="1">
        <v>1</v>
      </c>
      <c r="C264" s="4">
        <v>1.2124999999999999</v>
      </c>
      <c r="D264" s="4">
        <v>0.83599999999999997</v>
      </c>
      <c r="E264" s="2">
        <f t="shared" si="722"/>
        <v>17381.493282123622</v>
      </c>
      <c r="F264" s="2">
        <f t="shared" si="723"/>
        <v>10305.315893420468</v>
      </c>
      <c r="G264" s="5">
        <f t="shared" si="724"/>
        <v>1.6866531275592445</v>
      </c>
      <c r="H264" s="4">
        <f t="shared" si="725"/>
        <v>1.6864013798429545</v>
      </c>
      <c r="I264" s="4">
        <f t="shared" si="726"/>
        <v>1.7405486201135314</v>
      </c>
      <c r="J264" s="4">
        <f t="shared" si="727"/>
        <v>-5.4147240270576935E-2</v>
      </c>
      <c r="K264" s="2" t="str">
        <f t="shared" si="737"/>
        <v xml:space="preserve">      SPX</v>
      </c>
      <c r="L264" s="11">
        <f t="shared" si="738"/>
        <v>27405.408007582231</v>
      </c>
      <c r="M264" s="2">
        <f t="shared" si="728"/>
        <v>16695.465624040691</v>
      </c>
      <c r="N264" s="2">
        <f t="shared" si="729"/>
        <v>8363.2880940626546</v>
      </c>
      <c r="O264" s="2">
        <f t="shared" si="730"/>
        <v>8332.1775299780347</v>
      </c>
      <c r="P264" s="2">
        <f t="shared" si="739"/>
        <v>17381.493282123622</v>
      </c>
      <c r="Q264" s="2">
        <f t="shared" si="740"/>
        <v>10305.315893420468</v>
      </c>
      <c r="U264" s="5">
        <f t="shared" si="731"/>
        <v>1.2124999999999999</v>
      </c>
      <c r="V264" s="5">
        <f t="shared" si="732"/>
        <v>0.83599999999999997</v>
      </c>
      <c r="X264" s="6">
        <v>33970</v>
      </c>
      <c r="Y264" s="2" t="str">
        <f t="shared" si="741"/>
        <v xml:space="preserve">      SPY</v>
      </c>
      <c r="Z264" s="11">
        <f t="shared" si="746"/>
        <v>27405.408007582231</v>
      </c>
      <c r="AA264" s="16">
        <f t="shared" si="892"/>
        <v>16695.465624040691</v>
      </c>
      <c r="AB264" s="16">
        <f t="shared" si="893"/>
        <v>8363.2880940626546</v>
      </c>
      <c r="AC264" s="16">
        <f t="shared" si="894"/>
        <v>8332.1775299780347</v>
      </c>
      <c r="AD264" s="2">
        <f t="shared" si="716"/>
        <v>17381.493282123622</v>
      </c>
      <c r="AE264" s="2">
        <f t="shared" si="717"/>
        <v>10305.315893420468</v>
      </c>
      <c r="AF264" s="12" t="str">
        <f t="shared" si="785"/>
        <v/>
      </c>
      <c r="AG264" s="13" t="str">
        <f t="shared" si="779"/>
        <v/>
      </c>
      <c r="AH264" s="13" t="str">
        <f t="shared" ref="AH264:AI264" si="994">IF($B264=12,((AD264/AD252)-1)*100,"")</f>
        <v/>
      </c>
      <c r="AI264" s="13" t="str">
        <f t="shared" si="994"/>
        <v/>
      </c>
      <c r="AK264" s="12"/>
      <c r="AS264" s="7">
        <f t="shared" si="781"/>
        <v>5.7530125879787564</v>
      </c>
      <c r="AT264" s="7">
        <f t="shared" ref="AT264:AU264" si="995">((AD264/AD252)-1)*100</f>
        <v>2.8609018808199327</v>
      </c>
      <c r="AU264" s="7">
        <f t="shared" si="995"/>
        <v>10.577145961846735</v>
      </c>
      <c r="AV264" s="7">
        <f t="shared" si="788"/>
        <v>-4.824133373867979</v>
      </c>
      <c r="AW264" s="7"/>
      <c r="AX264" s="7">
        <f t="shared" ref="AX264:AX327" si="996">((Z264/Z203)-1)*100</f>
        <v>75.663375014305629</v>
      </c>
      <c r="AY264" s="7">
        <f t="shared" ref="AY264:AZ264" si="997">((AD264/AD203)-1)*100</f>
        <v>126.535566699344</v>
      </c>
      <c r="AZ264" s="7">
        <f t="shared" si="997"/>
        <v>110.6562716817796</v>
      </c>
      <c r="BA264" s="7">
        <f t="shared" ref="BA264:BA327" si="998">AX264-AZ264</f>
        <v>-34.992896667473971</v>
      </c>
      <c r="BB264" s="7"/>
      <c r="BC264" s="7">
        <f t="shared" si="938"/>
        <v>190.13881584481865</v>
      </c>
      <c r="BD264" s="7">
        <f t="shared" ref="BD264:BE264" si="999">((AD264/AD152)-1)*100</f>
        <v>230.32475448512128</v>
      </c>
      <c r="BE264" s="7">
        <f t="shared" si="999"/>
        <v>269.79988071074519</v>
      </c>
      <c r="BF264" s="7">
        <f t="shared" si="940"/>
        <v>-79.661064865926534</v>
      </c>
      <c r="BH264" s="1">
        <f t="shared" si="791"/>
        <v>195</v>
      </c>
      <c r="BI264" s="1">
        <f t="shared" si="792"/>
        <v>184</v>
      </c>
      <c r="BJ264" s="1">
        <f t="shared" si="793"/>
        <v>185</v>
      </c>
      <c r="BK264" s="1">
        <f t="shared" si="794"/>
        <v>119</v>
      </c>
      <c r="BL264" s="1">
        <f t="shared" si="795"/>
        <v>242</v>
      </c>
      <c r="BN264" s="1">
        <f t="shared" si="703"/>
        <v>193</v>
      </c>
      <c r="BO264" s="1">
        <f t="shared" si="704"/>
        <v>192</v>
      </c>
      <c r="BP264" s="1">
        <f t="shared" si="705"/>
        <v>190</v>
      </c>
      <c r="BQ264" s="1">
        <f t="shared" si="706"/>
        <v>75</v>
      </c>
      <c r="BR264" s="1">
        <f t="shared" si="707"/>
        <v>193</v>
      </c>
      <c r="BT264" s="1">
        <f t="shared" si="945"/>
        <v>142</v>
      </c>
      <c r="BU264" s="1">
        <f t="shared" si="946"/>
        <v>142</v>
      </c>
      <c r="BV264" s="1">
        <f t="shared" si="947"/>
        <v>142</v>
      </c>
      <c r="BW264" s="1">
        <f t="shared" si="948"/>
        <v>68</v>
      </c>
      <c r="BX264" s="1">
        <f t="shared" si="949"/>
        <v>142</v>
      </c>
    </row>
    <row r="265" spans="1:76">
      <c r="A265" s="1">
        <v>1993</v>
      </c>
      <c r="B265" s="1">
        <v>2</v>
      </c>
      <c r="C265" s="4">
        <v>1.1617999999999999</v>
      </c>
      <c r="D265" s="4">
        <v>1.363</v>
      </c>
      <c r="E265" s="2">
        <f t="shared" si="722"/>
        <v>17583.431471075332</v>
      </c>
      <c r="F265" s="2">
        <f t="shared" si="723"/>
        <v>10445.777349047788</v>
      </c>
      <c r="G265" s="5">
        <f t="shared" si="724"/>
        <v>1.683305213534749</v>
      </c>
      <c r="H265" s="4">
        <f t="shared" si="725"/>
        <v>1.6834526500256159</v>
      </c>
      <c r="I265" s="4">
        <f t="shared" si="726"/>
        <v>1.7254845657506941</v>
      </c>
      <c r="J265" s="4">
        <f t="shared" si="727"/>
        <v>-4.2031915725078139E-2</v>
      </c>
      <c r="K265" s="2" t="str">
        <f t="shared" si="737"/>
        <v xml:space="preserve">      SPX</v>
      </c>
      <c r="L265" s="11">
        <f t="shared" si="738"/>
        <v>27778.943718725579</v>
      </c>
      <c r="M265" s="2">
        <f t="shared" si="728"/>
        <v>16906.19788485111</v>
      </c>
      <c r="N265" s="2">
        <f t="shared" si="729"/>
        <v>8460.4527751394744</v>
      </c>
      <c r="O265" s="2">
        <f t="shared" si="730"/>
        <v>8445.7451097116355</v>
      </c>
      <c r="P265" s="2">
        <f t="shared" si="739"/>
        <v>17583.431471075332</v>
      </c>
      <c r="Q265" s="2">
        <f t="shared" si="740"/>
        <v>10445.777349047788</v>
      </c>
      <c r="U265" s="5">
        <f t="shared" si="731"/>
        <v>1.1617999999999999</v>
      </c>
      <c r="V265" s="4">
        <v>1.3446</v>
      </c>
      <c r="X265" s="6">
        <v>34001</v>
      </c>
      <c r="Y265" s="2" t="str">
        <f t="shared" si="741"/>
        <v xml:space="preserve">      SPY</v>
      </c>
      <c r="Z265" s="11">
        <f t="shared" si="746"/>
        <v>27773.901123652184</v>
      </c>
      <c r="AA265" s="16">
        <f t="shared" si="892"/>
        <v>16904.664764185596</v>
      </c>
      <c r="AB265" s="16">
        <f t="shared" si="893"/>
        <v>8460.4527751394744</v>
      </c>
      <c r="AC265" s="16">
        <f t="shared" si="894"/>
        <v>8444.2119890461199</v>
      </c>
      <c r="AD265" s="2">
        <f t="shared" si="716"/>
        <v>17583.431471075332</v>
      </c>
      <c r="AE265" s="2">
        <f t="shared" si="717"/>
        <v>10443.8811709234</v>
      </c>
      <c r="AF265" s="12" t="str">
        <f t="shared" si="785"/>
        <v/>
      </c>
      <c r="AG265" s="13" t="str">
        <f t="shared" si="779"/>
        <v/>
      </c>
      <c r="AH265" s="13" t="str">
        <f t="shared" ref="AH265:AI265" si="1000">IF($B265=12,((AD265/AD253)-1)*100,"")</f>
        <v/>
      </c>
      <c r="AI265" s="13" t="str">
        <f t="shared" si="1000"/>
        <v/>
      </c>
      <c r="AK265" s="12"/>
      <c r="AS265" s="7">
        <f t="shared" si="781"/>
        <v>5.8047954935946722</v>
      </c>
      <c r="AT265" s="7">
        <f t="shared" ref="AT265:AU265" si="1001">((AD265/AD253)-1)*100</f>
        <v>5.2096690698917314</v>
      </c>
      <c r="AU265" s="7">
        <f t="shared" si="1001"/>
        <v>10.631291047386092</v>
      </c>
      <c r="AV265" s="7">
        <f t="shared" si="788"/>
        <v>-4.8264955537914203</v>
      </c>
      <c r="AW265" s="7"/>
      <c r="AX265" s="7">
        <f t="shared" si="996"/>
        <v>73.416117760784132</v>
      </c>
      <c r="AY265" s="7">
        <f t="shared" ref="AY265:AZ265" si="1002">((AD265/AD204)-1)*100</f>
        <v>123.23411730929328</v>
      </c>
      <c r="AZ265" s="7">
        <f t="shared" si="1002"/>
        <v>104.87184606530606</v>
      </c>
      <c r="BA265" s="7">
        <f t="shared" si="998"/>
        <v>-31.455728304521926</v>
      </c>
      <c r="BB265" s="7"/>
      <c r="BC265" s="7">
        <f t="shared" si="938"/>
        <v>197.47887819459766</v>
      </c>
      <c r="BD265" s="7">
        <f t="shared" ref="BD265:BE265" si="1003">((AD265/AD153)-1)*100</f>
        <v>238.29131295737409</v>
      </c>
      <c r="BE265" s="7">
        <f t="shared" si="1003"/>
        <v>279.15524453359012</v>
      </c>
      <c r="BF265" s="7">
        <f t="shared" si="940"/>
        <v>-81.676366338992466</v>
      </c>
      <c r="BH265" s="1">
        <f t="shared" si="791"/>
        <v>196</v>
      </c>
      <c r="BI265" s="1">
        <f t="shared" si="792"/>
        <v>185</v>
      </c>
      <c r="BJ265" s="1">
        <f t="shared" si="793"/>
        <v>186</v>
      </c>
      <c r="BK265" s="1">
        <f t="shared" si="794"/>
        <v>119</v>
      </c>
      <c r="BL265" s="1">
        <f t="shared" si="795"/>
        <v>243</v>
      </c>
      <c r="BN265" s="1">
        <f t="shared" ref="BN265:BN328" si="1004">IF(AX265&gt;0,BN264+1,BN264)</f>
        <v>194</v>
      </c>
      <c r="BO265" s="1">
        <f t="shared" ref="BO265:BO328" si="1005">IF(AY265&gt;0,BO264+1,BO264)</f>
        <v>193</v>
      </c>
      <c r="BP265" s="1">
        <f t="shared" ref="BP265:BP328" si="1006">IF(AZ265&gt;0,BP264+1,BP264)</f>
        <v>191</v>
      </c>
      <c r="BQ265" s="1">
        <f t="shared" ref="BQ265:BQ328" si="1007">IF(AX265&gt;AZ265,BQ264+1,BQ264)</f>
        <v>75</v>
      </c>
      <c r="BR265" s="1">
        <f t="shared" ref="BR265:BR328" si="1008">BR264+1</f>
        <v>194</v>
      </c>
      <c r="BT265" s="1">
        <f t="shared" si="945"/>
        <v>143</v>
      </c>
      <c r="BU265" s="1">
        <f t="shared" si="946"/>
        <v>143</v>
      </c>
      <c r="BV265" s="1">
        <f t="shared" si="947"/>
        <v>143</v>
      </c>
      <c r="BW265" s="1">
        <f t="shared" si="948"/>
        <v>68</v>
      </c>
      <c r="BX265" s="1">
        <f t="shared" si="949"/>
        <v>143</v>
      </c>
    </row>
    <row r="266" spans="1:76">
      <c r="A266" s="1">
        <v>1993</v>
      </c>
      <c r="B266" s="1">
        <v>3</v>
      </c>
      <c r="C266" s="4">
        <v>2.0840999999999998</v>
      </c>
      <c r="D266" s="4">
        <v>2.11</v>
      </c>
      <c r="E266" s="2">
        <f t="shared" si="722"/>
        <v>17949.887766364009</v>
      </c>
      <c r="F266" s="2">
        <f t="shared" si="723"/>
        <v>10666.183251112696</v>
      </c>
      <c r="G266" s="5">
        <f t="shared" si="724"/>
        <v>1.6828782464891063</v>
      </c>
      <c r="H266" s="4">
        <f t="shared" si="725"/>
        <v>1.682905599038464</v>
      </c>
      <c r="I266" s="4">
        <f t="shared" si="726"/>
        <v>1.714272376471329</v>
      </c>
      <c r="J266" s="4">
        <f t="shared" si="727"/>
        <v>-3.1366777432864978E-2</v>
      </c>
      <c r="K266" s="2" t="str">
        <f t="shared" si="737"/>
        <v xml:space="preserve">      SPX</v>
      </c>
      <c r="L266" s="11">
        <f t="shared" si="738"/>
        <v>28365.079431190687</v>
      </c>
      <c r="M266" s="2">
        <f t="shared" si="728"/>
        <v>17260.727402952703</v>
      </c>
      <c r="N266" s="2">
        <f t="shared" si="729"/>
        <v>8636.7770714261551</v>
      </c>
      <c r="O266" s="2">
        <f t="shared" si="730"/>
        <v>8623.9503315265501</v>
      </c>
      <c r="P266" s="2">
        <f t="shared" si="739"/>
        <v>17949.887766364009</v>
      </c>
      <c r="Q266" s="2">
        <f t="shared" si="740"/>
        <v>10666.183251112696</v>
      </c>
      <c r="U266" s="5">
        <f t="shared" si="731"/>
        <v>2.0840999999999998</v>
      </c>
      <c r="V266" s="4">
        <v>2.1004999999999998</v>
      </c>
      <c r="X266" s="6">
        <v>34029</v>
      </c>
      <c r="Y266" s="2" t="str">
        <f t="shared" si="741"/>
        <v xml:space="preserve">      SPY</v>
      </c>
      <c r="Z266" s="11">
        <f t="shared" si="746"/>
        <v>28357.291916754497</v>
      </c>
      <c r="AA266" s="16">
        <f t="shared" si="892"/>
        <v>17258.35973330219</v>
      </c>
      <c r="AB266" s="16">
        <f t="shared" si="893"/>
        <v>8636.7770714261551</v>
      </c>
      <c r="AC266" s="16">
        <f t="shared" si="894"/>
        <v>8621.5826618760329</v>
      </c>
      <c r="AD266" s="2">
        <f t="shared" si="716"/>
        <v>17949.887766364009</v>
      </c>
      <c r="AE266" s="2">
        <f t="shared" si="717"/>
        <v>10663.254894918646</v>
      </c>
      <c r="AF266" s="12" t="str">
        <f t="shared" si="785"/>
        <v/>
      </c>
      <c r="AG266" s="13" t="str">
        <f t="shared" si="779"/>
        <v/>
      </c>
      <c r="AH266" s="13" t="str">
        <f t="shared" ref="AH266:AI266" si="1009">IF($B266=12,((AD266/AD254)-1)*100,"")</f>
        <v/>
      </c>
      <c r="AI266" s="13" t="str">
        <f t="shared" si="1009"/>
        <v/>
      </c>
      <c r="AK266" s="12"/>
      <c r="AS266" s="7">
        <f t="shared" si="781"/>
        <v>10.170032352187675</v>
      </c>
      <c r="AT266" s="7">
        <f t="shared" ref="AT266:AU266" si="1010">((AD266/AD254)-1)*100</f>
        <v>6.2152817936514504</v>
      </c>
      <c r="AU266" s="7">
        <f t="shared" si="1010"/>
        <v>15.195656841401695</v>
      </c>
      <c r="AV266" s="7">
        <f t="shared" si="788"/>
        <v>-5.0256244892140192</v>
      </c>
      <c r="AW266" s="7"/>
      <c r="AX266" s="7">
        <f t="shared" si="996"/>
        <v>79.037083082410021</v>
      </c>
      <c r="AY266" s="7">
        <f t="shared" ref="AY266:AZ266" si="1011">((AD266/AD205)-1)*100</f>
        <v>130.43282223381988</v>
      </c>
      <c r="AZ266" s="7">
        <f t="shared" si="1011"/>
        <v>99.859717747688066</v>
      </c>
      <c r="BA266" s="7">
        <f t="shared" si="998"/>
        <v>-20.822634665278045</v>
      </c>
      <c r="BB266" s="7"/>
      <c r="BC266" s="7">
        <f t="shared" si="938"/>
        <v>197.45411475097706</v>
      </c>
      <c r="BD266" s="7">
        <f t="shared" ref="BD266:BE266" si="1012">((AD266/AD154)-1)*100</f>
        <v>245.04145614387355</v>
      </c>
      <c r="BE266" s="7">
        <f t="shared" si="1012"/>
        <v>279.12368199181088</v>
      </c>
      <c r="BF266" s="7">
        <f t="shared" si="940"/>
        <v>-81.669567240833828</v>
      </c>
      <c r="BH266" s="1">
        <f t="shared" si="791"/>
        <v>197</v>
      </c>
      <c r="BI266" s="1">
        <f t="shared" si="792"/>
        <v>186</v>
      </c>
      <c r="BJ266" s="1">
        <f t="shared" si="793"/>
        <v>187</v>
      </c>
      <c r="BK266" s="1">
        <f t="shared" si="794"/>
        <v>119</v>
      </c>
      <c r="BL266" s="1">
        <f t="shared" si="795"/>
        <v>244</v>
      </c>
      <c r="BN266" s="1">
        <f t="shared" si="1004"/>
        <v>195</v>
      </c>
      <c r="BO266" s="1">
        <f t="shared" si="1005"/>
        <v>194</v>
      </c>
      <c r="BP266" s="1">
        <f t="shared" si="1006"/>
        <v>192</v>
      </c>
      <c r="BQ266" s="1">
        <f t="shared" si="1007"/>
        <v>75</v>
      </c>
      <c r="BR266" s="1">
        <f t="shared" si="1008"/>
        <v>195</v>
      </c>
      <c r="BT266" s="1">
        <f t="shared" si="945"/>
        <v>144</v>
      </c>
      <c r="BU266" s="1">
        <f t="shared" si="946"/>
        <v>144</v>
      </c>
      <c r="BV266" s="1">
        <f t="shared" si="947"/>
        <v>144</v>
      </c>
      <c r="BW266" s="1">
        <f t="shared" si="948"/>
        <v>68</v>
      </c>
      <c r="BX266" s="1">
        <f t="shared" si="949"/>
        <v>144</v>
      </c>
    </row>
    <row r="267" spans="1:76">
      <c r="A267" s="1">
        <v>1993</v>
      </c>
      <c r="B267" s="1">
        <v>4</v>
      </c>
      <c r="C267" s="4">
        <v>-1.0745</v>
      </c>
      <c r="D267" s="4">
        <v>-2.4169999999999998</v>
      </c>
      <c r="E267" s="2">
        <f t="shared" si="722"/>
        <v>17757.016222314429</v>
      </c>
      <c r="F267" s="2">
        <f t="shared" si="723"/>
        <v>10408.381601933303</v>
      </c>
      <c r="G267" s="5">
        <f t="shared" si="724"/>
        <v>1.7060304763438108</v>
      </c>
      <c r="H267" s="4">
        <f t="shared" si="725"/>
        <v>1.7049292917102228</v>
      </c>
      <c r="I267" s="4">
        <f t="shared" si="726"/>
        <v>1.7121034553851402</v>
      </c>
      <c r="J267" s="4">
        <f t="shared" si="727"/>
        <v>-7.1741636749174109E-3</v>
      </c>
      <c r="K267" s="2" t="str">
        <f t="shared" si="737"/>
        <v xml:space="preserve">      SPX</v>
      </c>
      <c r="L267" s="11">
        <f t="shared" si="738"/>
        <v>27679.495461338807</v>
      </c>
      <c r="M267" s="2">
        <f t="shared" si="728"/>
        <v>16959.484353807235</v>
      </c>
      <c r="N267" s="2">
        <f t="shared" si="729"/>
        <v>8543.9749017936811</v>
      </c>
      <c r="O267" s="2">
        <f t="shared" si="730"/>
        <v>8415.5094520135535</v>
      </c>
      <c r="P267" s="2">
        <f t="shared" si="739"/>
        <v>17757.016222314429</v>
      </c>
      <c r="Q267" s="2">
        <f t="shared" si="740"/>
        <v>10408.381601933303</v>
      </c>
      <c r="U267" s="5">
        <f t="shared" si="731"/>
        <v>-1.0745</v>
      </c>
      <c r="V267" s="4">
        <v>-2.4342000000000001</v>
      </c>
      <c r="X267" s="6">
        <v>34060</v>
      </c>
      <c r="Y267" s="2" t="str">
        <f t="shared" si="741"/>
        <v xml:space="preserve">      SPY</v>
      </c>
      <c r="Z267" s="11">
        <f t="shared" si="746"/>
        <v>27667.01871691686</v>
      </c>
      <c r="AA267" s="16">
        <f t="shared" si="892"/>
        <v>16955.690998514328</v>
      </c>
      <c r="AB267" s="16">
        <f t="shared" si="893"/>
        <v>8543.9749017936811</v>
      </c>
      <c r="AC267" s="16">
        <f t="shared" si="894"/>
        <v>8411.7160967206473</v>
      </c>
      <c r="AD267" s="2">
        <f t="shared" si="716"/>
        <v>17757.016222314429</v>
      </c>
      <c r="AE267" s="2">
        <f t="shared" si="717"/>
        <v>10403.689944266536</v>
      </c>
      <c r="AF267" s="12" t="str">
        <f t="shared" si="785"/>
        <v/>
      </c>
      <c r="AG267" s="13" t="str">
        <f t="shared" si="779"/>
        <v/>
      </c>
      <c r="AH267" s="13" t="str">
        <f t="shared" ref="AH267:AI267" si="1013">IF($B267=12,((AD267/AD255)-1)*100,"")</f>
        <v/>
      </c>
      <c r="AI267" s="13" t="str">
        <f t="shared" si="1013"/>
        <v/>
      </c>
      <c r="AK267" s="12"/>
      <c r="AS267" s="7">
        <f t="shared" si="781"/>
        <v>4.4224308547745395</v>
      </c>
      <c r="AT267" s="7">
        <f t="shared" ref="AT267:AU267" si="1014">((AD267/AD255)-1)*100</f>
        <v>2.0171565130224556</v>
      </c>
      <c r="AU267" s="7">
        <f t="shared" si="1014"/>
        <v>9.185867104383604</v>
      </c>
      <c r="AV267" s="7">
        <f t="shared" si="788"/>
        <v>-4.7634362496090645</v>
      </c>
      <c r="AW267" s="7"/>
      <c r="AX267" s="7">
        <f t="shared" si="996"/>
        <v>80.246785613622819</v>
      </c>
      <c r="AY267" s="7">
        <f t="shared" ref="AY267:AZ267" si="1015">((AD267/AD206)-1)*100</f>
        <v>117.01575524260628</v>
      </c>
      <c r="AZ267" s="7">
        <f t="shared" si="1015"/>
        <v>101.21011288530077</v>
      </c>
      <c r="BA267" s="7">
        <f t="shared" si="998"/>
        <v>-20.963327271677954</v>
      </c>
      <c r="BB267" s="7"/>
      <c r="BC267" s="7">
        <f t="shared" si="938"/>
        <v>191.73928314053376</v>
      </c>
      <c r="BD267" s="7">
        <f t="shared" ref="BD267:BE267" si="1016">((AD267/AD155)-1)*100</f>
        <v>224.95155314576394</v>
      </c>
      <c r="BE267" s="7">
        <f t="shared" si="1016"/>
        <v>271.83977534984592</v>
      </c>
      <c r="BF267" s="7">
        <f t="shared" si="940"/>
        <v>-80.100492209312165</v>
      </c>
      <c r="BH267" s="1">
        <f t="shared" si="791"/>
        <v>198</v>
      </c>
      <c r="BI267" s="1">
        <f t="shared" si="792"/>
        <v>187</v>
      </c>
      <c r="BJ267" s="1">
        <f t="shared" si="793"/>
        <v>188</v>
      </c>
      <c r="BK267" s="1">
        <f t="shared" si="794"/>
        <v>119</v>
      </c>
      <c r="BL267" s="1">
        <f t="shared" si="795"/>
        <v>245</v>
      </c>
      <c r="BN267" s="1">
        <f t="shared" si="1004"/>
        <v>196</v>
      </c>
      <c r="BO267" s="1">
        <f t="shared" si="1005"/>
        <v>195</v>
      </c>
      <c r="BP267" s="1">
        <f t="shared" si="1006"/>
        <v>193</v>
      </c>
      <c r="BQ267" s="1">
        <f t="shared" si="1007"/>
        <v>75</v>
      </c>
      <c r="BR267" s="1">
        <f t="shared" si="1008"/>
        <v>196</v>
      </c>
      <c r="BT267" s="1">
        <f t="shared" si="945"/>
        <v>145</v>
      </c>
      <c r="BU267" s="1">
        <f t="shared" si="946"/>
        <v>145</v>
      </c>
      <c r="BV267" s="1">
        <f t="shared" si="947"/>
        <v>145</v>
      </c>
      <c r="BW267" s="1">
        <f t="shared" si="948"/>
        <v>68</v>
      </c>
      <c r="BX267" s="1">
        <f t="shared" si="949"/>
        <v>145</v>
      </c>
    </row>
    <row r="268" spans="1:76">
      <c r="A268" s="1">
        <v>1993</v>
      </c>
      <c r="B268" s="1">
        <v>5</v>
      </c>
      <c r="C268" s="4">
        <v>-2.7827000000000002</v>
      </c>
      <c r="D268" s="4">
        <v>2.6749999999999998</v>
      </c>
      <c r="E268" s="2">
        <f t="shared" si="722"/>
        <v>17262.891731896085</v>
      </c>
      <c r="F268" s="2">
        <f t="shared" si="723"/>
        <v>10686.805809785019</v>
      </c>
      <c r="G268" s="5">
        <f t="shared" si="724"/>
        <v>1.615346253984506</v>
      </c>
      <c r="H268" s="4">
        <f t="shared" si="725"/>
        <v>1.6196121129238259</v>
      </c>
      <c r="I268" s="4">
        <f t="shared" si="726"/>
        <v>1.6866410339639206</v>
      </c>
      <c r="J268" s="4">
        <f t="shared" si="727"/>
        <v>-6.7028921040094724E-2</v>
      </c>
      <c r="K268" s="2" t="str">
        <f t="shared" si="737"/>
        <v xml:space="preserve">      SPX</v>
      </c>
      <c r="L268" s="11">
        <f t="shared" si="738"/>
        <v>28419.921964929621</v>
      </c>
      <c r="M268" s="2">
        <f t="shared" si="728"/>
        <v>16946.846042056386</v>
      </c>
      <c r="N268" s="2">
        <f t="shared" si="729"/>
        <v>8306.2217122014681</v>
      </c>
      <c r="O268" s="2">
        <f t="shared" si="730"/>
        <v>8640.6243298549161</v>
      </c>
      <c r="P268" s="2">
        <f t="shared" si="739"/>
        <v>17262.891731896085</v>
      </c>
      <c r="Q268" s="2">
        <f t="shared" si="740"/>
        <v>10686.805809785019</v>
      </c>
      <c r="U268" s="5">
        <f t="shared" si="731"/>
        <v>-2.7827000000000002</v>
      </c>
      <c r="V268" s="4">
        <v>2.6309999999999998</v>
      </c>
      <c r="X268" s="6">
        <v>34090</v>
      </c>
      <c r="Y268" s="2" t="str">
        <f t="shared" si="741"/>
        <v xml:space="preserve">      SPY</v>
      </c>
      <c r="Z268" s="11">
        <f t="shared" si="746"/>
        <v>28394.937979358943</v>
      </c>
      <c r="AA268" s="16">
        <f t="shared" si="892"/>
        <v>16939.250059426835</v>
      </c>
      <c r="AB268" s="16">
        <f t="shared" si="893"/>
        <v>8306.2217122014681</v>
      </c>
      <c r="AC268" s="16">
        <f t="shared" si="894"/>
        <v>8633.0283472253686</v>
      </c>
      <c r="AD268" s="2">
        <f t="shared" ref="AD268:AD331" si="1017">AD267*(1+(U268/100))</f>
        <v>17262.891731896085</v>
      </c>
      <c r="AE268" s="2">
        <f t="shared" ref="AE268:AE331" si="1018">AE267*(1+(V268/100))</f>
        <v>10677.411026700189</v>
      </c>
      <c r="AF268" s="12" t="str">
        <f t="shared" si="785"/>
        <v/>
      </c>
      <c r="AG268" s="13" t="str">
        <f t="shared" si="779"/>
        <v/>
      </c>
      <c r="AH268" s="13" t="str">
        <f t="shared" ref="AH268:AI268" si="1019">IF($B268=12,((AD268/AD256)-1)*100,"")</f>
        <v/>
      </c>
      <c r="AI268" s="13" t="str">
        <f t="shared" si="1019"/>
        <v/>
      </c>
      <c r="AK268" s="12"/>
      <c r="AS268" s="7">
        <f t="shared" si="781"/>
        <v>6.6472136636119838</v>
      </c>
      <c r="AT268" s="7">
        <f t="shared" ref="AT268:AU268" si="1020">((AD268/AD256)-1)*100</f>
        <v>-3.4166756596421433</v>
      </c>
      <c r="AU268" s="7">
        <f t="shared" si="1020"/>
        <v>11.512137792715627</v>
      </c>
      <c r="AV268" s="7">
        <f t="shared" si="788"/>
        <v>-4.8649241291036436</v>
      </c>
      <c r="AW268" s="7"/>
      <c r="AX268" s="7">
        <f t="shared" si="996"/>
        <v>79.428238573254916</v>
      </c>
      <c r="AY268" s="7">
        <f t="shared" ref="AY268:AZ268" si="1021">((AD268/AD207)-1)*100</f>
        <v>104.63481561590227</v>
      </c>
      <c r="AZ268" s="7">
        <f t="shared" si="1021"/>
        <v>104.24500124158116</v>
      </c>
      <c r="BA268" s="7">
        <f t="shared" si="998"/>
        <v>-24.816762668326248</v>
      </c>
      <c r="BB268" s="7"/>
      <c r="BC268" s="7">
        <f t="shared" si="938"/>
        <v>196.30610007794346</v>
      </c>
      <c r="BD268" s="7">
        <f t="shared" ref="BD268:BE268" si="1022">((AD268/AD156)-1)*100</f>
        <v>212.62902257155596</v>
      </c>
      <c r="BE268" s="7">
        <f t="shared" si="1022"/>
        <v>283.76428454707303</v>
      </c>
      <c r="BF268" s="7">
        <f t="shared" si="940"/>
        <v>-87.458184469129577</v>
      </c>
      <c r="BH268" s="1">
        <f t="shared" si="791"/>
        <v>199</v>
      </c>
      <c r="BI268" s="1">
        <f t="shared" si="792"/>
        <v>187</v>
      </c>
      <c r="BJ268" s="1">
        <f t="shared" si="793"/>
        <v>189</v>
      </c>
      <c r="BK268" s="1">
        <f t="shared" si="794"/>
        <v>119</v>
      </c>
      <c r="BL268" s="1">
        <f t="shared" si="795"/>
        <v>246</v>
      </c>
      <c r="BN268" s="1">
        <f t="shared" si="1004"/>
        <v>197</v>
      </c>
      <c r="BO268" s="1">
        <f t="shared" si="1005"/>
        <v>196</v>
      </c>
      <c r="BP268" s="1">
        <f t="shared" si="1006"/>
        <v>194</v>
      </c>
      <c r="BQ268" s="1">
        <f t="shared" si="1007"/>
        <v>75</v>
      </c>
      <c r="BR268" s="1">
        <f t="shared" si="1008"/>
        <v>197</v>
      </c>
      <c r="BT268" s="1">
        <f t="shared" si="945"/>
        <v>146</v>
      </c>
      <c r="BU268" s="1">
        <f t="shared" si="946"/>
        <v>146</v>
      </c>
      <c r="BV268" s="1">
        <f t="shared" si="947"/>
        <v>146</v>
      </c>
      <c r="BW268" s="1">
        <f t="shared" si="948"/>
        <v>68</v>
      </c>
      <c r="BX268" s="1">
        <f t="shared" si="949"/>
        <v>146</v>
      </c>
    </row>
    <row r="269" spans="1:76">
      <c r="A269" s="1">
        <v>1993</v>
      </c>
      <c r="B269" s="1">
        <v>6</v>
      </c>
      <c r="C269" s="4">
        <v>-3.1295999999999999</v>
      </c>
      <c r="D269" s="4">
        <v>0.29299999999999998</v>
      </c>
      <c r="E269" s="2">
        <f t="shared" ref="E269:E332" si="1023">E268*(1+(C269/100))</f>
        <v>16722.632272254665</v>
      </c>
      <c r="F269" s="2">
        <f t="shared" ref="F269:F332" si="1024">F268*(1+(D269/100))</f>
        <v>10718.11815080769</v>
      </c>
      <c r="G269" s="5">
        <f t="shared" ref="G269:G332" si="1025">E269/F269</f>
        <v>1.5602209302940451</v>
      </c>
      <c r="H269" s="4">
        <f t="shared" ref="H269:H332" si="1026">(H268*H$2)+($G269*H$3)</f>
        <v>1.563049081847844</v>
      </c>
      <c r="I269" s="4">
        <f t="shared" ref="I269:I332" si="1027">(I268*I$2)+($G269*I$3)</f>
        <v>1.653372585629743</v>
      </c>
      <c r="J269" s="4">
        <f t="shared" ref="J269:J332" si="1028">H269-I269</f>
        <v>-9.0323503781899017E-2</v>
      </c>
      <c r="K269" s="2" t="str">
        <f t="shared" si="737"/>
        <v xml:space="preserve">      SPX</v>
      </c>
      <c r="L269" s="11">
        <f t="shared" si="738"/>
        <v>28503.192336286869</v>
      </c>
      <c r="M269" s="2">
        <f t="shared" ref="M269:M332" si="1029">SUM(N269:O269)</f>
        <v>16712.211556637805</v>
      </c>
      <c r="N269" s="2">
        <f t="shared" ref="N269:N332" si="1030">IF($B269=1,($M268/2)*(1+(C269/100)),N268*(1+(C269/100)))</f>
        <v>8046.2701974964111</v>
      </c>
      <c r="O269" s="2">
        <f t="shared" ref="O269:O332" si="1031">IF($B269=1,($M268/2)*(1+(D269/100)),O268*(1+(D269/100)))</f>
        <v>8665.9413591413922</v>
      </c>
      <c r="P269" s="2">
        <f t="shared" si="739"/>
        <v>16722.632272254665</v>
      </c>
      <c r="Q269" s="2">
        <f t="shared" si="740"/>
        <v>10718.11815080769</v>
      </c>
      <c r="U269" s="5">
        <f t="shared" ref="U269:U332" si="1032">C269</f>
        <v>-3.1295999999999999</v>
      </c>
      <c r="V269" s="4">
        <v>0.27210000000000001</v>
      </c>
      <c r="X269" s="6">
        <v>34121</v>
      </c>
      <c r="Y269" s="2" t="str">
        <f t="shared" si="741"/>
        <v xml:space="preserve">      SPY</v>
      </c>
      <c r="Z269" s="11">
        <f t="shared" si="746"/>
        <v>28472.200605600778</v>
      </c>
      <c r="AA269" s="16">
        <f t="shared" si="892"/>
        <v>16702.789014854578</v>
      </c>
      <c r="AB269" s="16">
        <f t="shared" si="893"/>
        <v>8046.2701974964111</v>
      </c>
      <c r="AC269" s="16">
        <f t="shared" si="894"/>
        <v>8656.5188173581682</v>
      </c>
      <c r="AD269" s="2">
        <f t="shared" si="1017"/>
        <v>16722.632272254665</v>
      </c>
      <c r="AE269" s="2">
        <f t="shared" si="1018"/>
        <v>10706.46426210384</v>
      </c>
      <c r="AF269" s="12" t="str">
        <f t="shared" si="785"/>
        <v/>
      </c>
      <c r="AG269" s="13" t="str">
        <f t="shared" si="779"/>
        <v/>
      </c>
      <c r="AH269" s="13" t="str">
        <f t="shared" ref="AH269:AI269" si="1033">IF($B269=12,((AD269/AD257)-1)*100,"")</f>
        <v/>
      </c>
      <c r="AI269" s="13" t="str">
        <f t="shared" si="1033"/>
        <v/>
      </c>
      <c r="AK269" s="12"/>
      <c r="AS269" s="7">
        <f t="shared" si="781"/>
        <v>7.5302148062173391</v>
      </c>
      <c r="AT269" s="7">
        <f t="shared" ref="AT269:AU269" si="1034">((AD269/AD257)-1)*100</f>
        <v>-5.9206881318689781</v>
      </c>
      <c r="AU269" s="7">
        <f t="shared" si="1034"/>
        <v>13.504509419816468</v>
      </c>
      <c r="AV269" s="7">
        <f t="shared" si="788"/>
        <v>-5.9742946135991293</v>
      </c>
      <c r="AW269" s="7"/>
      <c r="AX269" s="7">
        <f t="shared" si="996"/>
        <v>73.779106119587269</v>
      </c>
      <c r="AY269" s="7">
        <f t="shared" ref="AY269:AZ269" si="1035">((AD269/AD208)-1)*100</f>
        <v>91.468472387092035</v>
      </c>
      <c r="AZ269" s="7">
        <f t="shared" si="1035"/>
        <v>103.04441767705299</v>
      </c>
      <c r="BA269" s="7">
        <f t="shared" si="998"/>
        <v>-29.265311557465722</v>
      </c>
      <c r="BB269" s="7"/>
      <c r="BC269" s="7">
        <f t="shared" si="938"/>
        <v>195.69831961187151</v>
      </c>
      <c r="BD269" s="7">
        <f t="shared" ref="BD269:BE269" si="1036">((AD269/AD157)-1)*100</f>
        <v>201.4036723201217</v>
      </c>
      <c r="BE269" s="7">
        <f t="shared" si="1036"/>
        <v>298.84382123457016</v>
      </c>
      <c r="BF269" s="7">
        <f t="shared" si="940"/>
        <v>-103.14550162269865</v>
      </c>
      <c r="BH269" s="1">
        <f t="shared" si="791"/>
        <v>200</v>
      </c>
      <c r="BI269" s="1">
        <f t="shared" si="792"/>
        <v>187</v>
      </c>
      <c r="BJ269" s="1">
        <f t="shared" si="793"/>
        <v>190</v>
      </c>
      <c r="BK269" s="1">
        <f t="shared" si="794"/>
        <v>119</v>
      </c>
      <c r="BL269" s="1">
        <f t="shared" si="795"/>
        <v>247</v>
      </c>
      <c r="BN269" s="1">
        <f t="shared" si="1004"/>
        <v>198</v>
      </c>
      <c r="BO269" s="1">
        <f t="shared" si="1005"/>
        <v>197</v>
      </c>
      <c r="BP269" s="1">
        <f t="shared" si="1006"/>
        <v>195</v>
      </c>
      <c r="BQ269" s="1">
        <f t="shared" si="1007"/>
        <v>75</v>
      </c>
      <c r="BR269" s="1">
        <f t="shared" si="1008"/>
        <v>198</v>
      </c>
      <c r="BT269" s="1">
        <f t="shared" si="945"/>
        <v>147</v>
      </c>
      <c r="BU269" s="1">
        <f t="shared" si="946"/>
        <v>147</v>
      </c>
      <c r="BV269" s="1">
        <f t="shared" si="947"/>
        <v>147</v>
      </c>
      <c r="BW269" s="1">
        <f t="shared" si="948"/>
        <v>68</v>
      </c>
      <c r="BX269" s="1">
        <f t="shared" si="949"/>
        <v>147</v>
      </c>
    </row>
    <row r="270" spans="1:76">
      <c r="A270" s="1">
        <v>1993</v>
      </c>
      <c r="B270" s="1">
        <v>7</v>
      </c>
      <c r="C270" s="4">
        <v>-0.86460000000000004</v>
      </c>
      <c r="D270" s="4">
        <v>-0.40200000000000002</v>
      </c>
      <c r="E270" s="2">
        <f t="shared" si="1023"/>
        <v>16578.048393628749</v>
      </c>
      <c r="F270" s="2">
        <f t="shared" si="1024"/>
        <v>10675.031315841443</v>
      </c>
      <c r="G270" s="5">
        <f t="shared" si="1025"/>
        <v>1.5529742164809761</v>
      </c>
      <c r="H270" s="4">
        <f t="shared" si="1026"/>
        <v>1.5534539719746365</v>
      </c>
      <c r="I270" s="4">
        <f t="shared" si="1027"/>
        <v>1.6269519621695412</v>
      </c>
      <c r="J270" s="4">
        <f t="shared" si="1028"/>
        <v>-7.3497990194904661E-2</v>
      </c>
      <c r="K270" s="2" t="str">
        <f t="shared" ref="K270:K333" si="1037">IF(J269&gt;0,"GSCI","      SPX")</f>
        <v xml:space="preserve">      SPX</v>
      </c>
      <c r="L270" s="11">
        <f t="shared" ref="L270:L333" si="1038">IF(J269&gt;0,L269*(1+(C270/100)),L269*(1+(D270/100)))</f>
        <v>28388.609503094995</v>
      </c>
      <c r="M270" s="2">
        <f t="shared" si="1029"/>
        <v>16607.806420246499</v>
      </c>
      <c r="N270" s="2">
        <f t="shared" si="1030"/>
        <v>7976.7021453688567</v>
      </c>
      <c r="O270" s="2">
        <f t="shared" si="1031"/>
        <v>8631.1042748776435</v>
      </c>
      <c r="P270" s="2">
        <f t="shared" ref="P270:P333" si="1039">E270</f>
        <v>16578.048393628749</v>
      </c>
      <c r="Q270" s="2">
        <f t="shared" ref="Q270:Q333" si="1040">F270</f>
        <v>10675.031315841443</v>
      </c>
      <c r="U270" s="5">
        <f t="shared" si="1032"/>
        <v>-0.86460000000000004</v>
      </c>
      <c r="V270" s="4">
        <v>-0.42180000000000001</v>
      </c>
      <c r="X270" s="6">
        <v>34151</v>
      </c>
      <c r="Y270" s="2" t="str">
        <f t="shared" ref="Y270:Y333" si="1041">IF(J269&gt;0,"DBC","      SPY")</f>
        <v xml:space="preserve">      SPY</v>
      </c>
      <c r="Z270" s="11">
        <f t="shared" si="746"/>
        <v>28352.104863446351</v>
      </c>
      <c r="AA270" s="16">
        <f t="shared" si="892"/>
        <v>16596.707766355408</v>
      </c>
      <c r="AB270" s="16">
        <f t="shared" si="893"/>
        <v>7976.7021453688567</v>
      </c>
      <c r="AC270" s="16">
        <f t="shared" si="894"/>
        <v>8620.0056209865506</v>
      </c>
      <c r="AD270" s="2">
        <f t="shared" si="1017"/>
        <v>16578.048393628749</v>
      </c>
      <c r="AE270" s="2">
        <f t="shared" si="1018"/>
        <v>10661.304395846286</v>
      </c>
      <c r="AF270" s="12" t="str">
        <f t="shared" si="785"/>
        <v/>
      </c>
      <c r="AG270" s="13" t="str">
        <f t="shared" si="779"/>
        <v/>
      </c>
      <c r="AH270" s="13" t="str">
        <f t="shared" ref="AH270:AI270" si="1042">IF($B270=12,((AD270/AD258)-1)*100,"")</f>
        <v/>
      </c>
      <c r="AI270" s="13" t="str">
        <f t="shared" si="1042"/>
        <v/>
      </c>
      <c r="AK270" s="12"/>
      <c r="AS270" s="7">
        <f t="shared" si="781"/>
        <v>8.5898519470467996</v>
      </c>
      <c r="AT270" s="7">
        <f t="shared" ref="AT270:AU270" si="1043">((AD270/AD258)-1)*100</f>
        <v>-5.4160708090043137</v>
      </c>
      <c r="AU270" s="7">
        <f t="shared" si="1043"/>
        <v>8.5898519470467996</v>
      </c>
      <c r="AV270" s="7">
        <f t="shared" si="788"/>
        <v>0</v>
      </c>
      <c r="AW270" s="7"/>
      <c r="AX270" s="7">
        <f t="shared" si="996"/>
        <v>78.01888539458723</v>
      </c>
      <c r="AY270" s="7">
        <f t="shared" ref="AY270:AZ270" si="1044">((AD270/AD209)-1)*100</f>
        <v>95.267642294693175</v>
      </c>
      <c r="AZ270" s="7">
        <f t="shared" si="1044"/>
        <v>93.316674146699157</v>
      </c>
      <c r="BA270" s="7">
        <f t="shared" si="998"/>
        <v>-15.297788752111927</v>
      </c>
      <c r="BB270" s="7"/>
      <c r="BC270" s="7">
        <f t="shared" si="938"/>
        <v>180.67149695666137</v>
      </c>
      <c r="BD270" s="7">
        <f t="shared" ref="BD270:BE270" si="1045">((AD270/AD158)-1)*100</f>
        <v>184.81475573636507</v>
      </c>
      <c r="BE270" s="7">
        <f t="shared" si="1045"/>
        <v>290.39977391243934</v>
      </c>
      <c r="BF270" s="7">
        <f t="shared" si="940"/>
        <v>-109.72827695577797</v>
      </c>
      <c r="BH270" s="1">
        <f t="shared" si="791"/>
        <v>201</v>
      </c>
      <c r="BI270" s="1">
        <f t="shared" si="792"/>
        <v>187</v>
      </c>
      <c r="BJ270" s="1">
        <f t="shared" si="793"/>
        <v>191</v>
      </c>
      <c r="BK270" s="1">
        <f t="shared" si="794"/>
        <v>120</v>
      </c>
      <c r="BL270" s="1">
        <f t="shared" si="795"/>
        <v>248</v>
      </c>
      <c r="BN270" s="1">
        <f t="shared" si="1004"/>
        <v>199</v>
      </c>
      <c r="BO270" s="1">
        <f t="shared" si="1005"/>
        <v>198</v>
      </c>
      <c r="BP270" s="1">
        <f t="shared" si="1006"/>
        <v>196</v>
      </c>
      <c r="BQ270" s="1">
        <f t="shared" si="1007"/>
        <v>75</v>
      </c>
      <c r="BR270" s="1">
        <f t="shared" si="1008"/>
        <v>199</v>
      </c>
      <c r="BT270" s="1">
        <f t="shared" si="945"/>
        <v>148</v>
      </c>
      <c r="BU270" s="1">
        <f t="shared" si="946"/>
        <v>148</v>
      </c>
      <c r="BV270" s="1">
        <f t="shared" si="947"/>
        <v>148</v>
      </c>
      <c r="BW270" s="1">
        <f t="shared" si="948"/>
        <v>68</v>
      </c>
      <c r="BX270" s="1">
        <f t="shared" si="949"/>
        <v>148</v>
      </c>
    </row>
    <row r="271" spans="1:76">
      <c r="A271" s="1">
        <v>1993</v>
      </c>
      <c r="B271" s="1">
        <v>8</v>
      </c>
      <c r="C271" s="4">
        <v>0.82320000000000004</v>
      </c>
      <c r="D271" s="4">
        <v>3.794</v>
      </c>
      <c r="E271" s="2">
        <f t="shared" si="1023"/>
        <v>16714.518888005103</v>
      </c>
      <c r="F271" s="2">
        <f t="shared" si="1024"/>
        <v>11080.042003964469</v>
      </c>
      <c r="G271" s="5">
        <f t="shared" si="1025"/>
        <v>1.5085248667852165</v>
      </c>
      <c r="H271" s="4">
        <f t="shared" si="1026"/>
        <v>1.5106643479847128</v>
      </c>
      <c r="I271" s="4">
        <f t="shared" si="1027"/>
        <v>1.5957869370684032</v>
      </c>
      <c r="J271" s="4">
        <f t="shared" si="1028"/>
        <v>-8.5122589083690414E-2</v>
      </c>
      <c r="K271" s="2" t="str">
        <f t="shared" si="1037"/>
        <v xml:space="preserve">      SPX</v>
      </c>
      <c r="L271" s="11">
        <f t="shared" si="1038"/>
        <v>29465.67334764242</v>
      </c>
      <c r="M271" s="2">
        <f t="shared" si="1029"/>
        <v>17000.934728496035</v>
      </c>
      <c r="N271" s="2">
        <f t="shared" si="1030"/>
        <v>8042.3663574295333</v>
      </c>
      <c r="O271" s="2">
        <f t="shared" si="1031"/>
        <v>8958.5683710665016</v>
      </c>
      <c r="P271" s="2">
        <f t="shared" si="1039"/>
        <v>16714.518888005103</v>
      </c>
      <c r="Q271" s="2">
        <f t="shared" si="1040"/>
        <v>11080.042003964469</v>
      </c>
      <c r="U271" s="5">
        <f t="shared" si="1032"/>
        <v>0.82320000000000004</v>
      </c>
      <c r="V271" s="4">
        <v>3.7673000000000001</v>
      </c>
      <c r="X271" s="6">
        <v>34182</v>
      </c>
      <c r="Y271" s="2" t="str">
        <f t="shared" si="1041"/>
        <v xml:space="preserve">      SPY</v>
      </c>
      <c r="Z271" s="11">
        <f t="shared" ref="Z271:Z334" si="1046">IF(J270&gt;0,Z270*(1+(U271/100)),Z270*(1+(V271/100)))</f>
        <v>29420.213709966967</v>
      </c>
      <c r="AA271" s="16">
        <f t="shared" si="892"/>
        <v>16987.113450175511</v>
      </c>
      <c r="AB271" s="16">
        <f t="shared" si="893"/>
        <v>8042.3663574295333</v>
      </c>
      <c r="AC271" s="16">
        <f t="shared" si="894"/>
        <v>8944.7470927459781</v>
      </c>
      <c r="AD271" s="2">
        <f t="shared" si="1017"/>
        <v>16714.518888005103</v>
      </c>
      <c r="AE271" s="2">
        <f t="shared" si="1018"/>
        <v>11062.947716351004</v>
      </c>
      <c r="AF271" s="12" t="str">
        <f t="shared" si="785"/>
        <v/>
      </c>
      <c r="AG271" s="13" t="str">
        <f t="shared" si="779"/>
        <v/>
      </c>
      <c r="AH271" s="13" t="str">
        <f t="shared" ref="AH271:AI271" si="1047">IF($B271=12,((AD271/AD259)-1)*100,"")</f>
        <v/>
      </c>
      <c r="AI271" s="13" t="str">
        <f t="shared" si="1047"/>
        <v/>
      </c>
      <c r="AK271" s="12"/>
      <c r="AS271" s="7">
        <f t="shared" si="781"/>
        <v>15.035534837573028</v>
      </c>
      <c r="AT271" s="7">
        <f t="shared" ref="AT271:AU271" si="1048">((AD271/AD259)-1)*100</f>
        <v>-4.7370057329131354</v>
      </c>
      <c r="AU271" s="7">
        <f t="shared" si="1048"/>
        <v>15.035534837573028</v>
      </c>
      <c r="AV271" s="7">
        <f t="shared" si="788"/>
        <v>0</v>
      </c>
      <c r="AW271" s="7"/>
      <c r="AX271" s="7">
        <f t="shared" si="996"/>
        <v>85.428163604117117</v>
      </c>
      <c r="AY271" s="7">
        <f t="shared" ref="AY271:AZ271" si="1049">((AD271/AD210)-1)*100</f>
        <v>95.71722243811918</v>
      </c>
      <c r="AZ271" s="7">
        <f t="shared" si="1049"/>
        <v>101.36265768445183</v>
      </c>
      <c r="BA271" s="7">
        <f t="shared" si="998"/>
        <v>-15.934494080334716</v>
      </c>
      <c r="BB271" s="7"/>
      <c r="BC271" s="7">
        <f t="shared" si="938"/>
        <v>194.55693791448218</v>
      </c>
      <c r="BD271" s="7">
        <f t="shared" ref="BD271:BE271" si="1050">((AD271/AD159)-1)*100</f>
        <v>190.4245945217954</v>
      </c>
      <c r="BE271" s="7">
        <f t="shared" si="1050"/>
        <v>301.29897730046127</v>
      </c>
      <c r="BF271" s="7">
        <f t="shared" si="940"/>
        <v>-106.7420393859791</v>
      </c>
      <c r="BH271" s="1">
        <f t="shared" si="791"/>
        <v>202</v>
      </c>
      <c r="BI271" s="1">
        <f t="shared" si="792"/>
        <v>187</v>
      </c>
      <c r="BJ271" s="1">
        <f t="shared" si="793"/>
        <v>192</v>
      </c>
      <c r="BK271" s="1">
        <f t="shared" si="794"/>
        <v>121</v>
      </c>
      <c r="BL271" s="1">
        <f t="shared" si="795"/>
        <v>249</v>
      </c>
      <c r="BN271" s="1">
        <f t="shared" si="1004"/>
        <v>200</v>
      </c>
      <c r="BO271" s="1">
        <f t="shared" si="1005"/>
        <v>199</v>
      </c>
      <c r="BP271" s="1">
        <f t="shared" si="1006"/>
        <v>197</v>
      </c>
      <c r="BQ271" s="1">
        <f t="shared" si="1007"/>
        <v>75</v>
      </c>
      <c r="BR271" s="1">
        <f t="shared" si="1008"/>
        <v>200</v>
      </c>
      <c r="BT271" s="1">
        <f t="shared" si="945"/>
        <v>149</v>
      </c>
      <c r="BU271" s="1">
        <f t="shared" si="946"/>
        <v>149</v>
      </c>
      <c r="BV271" s="1">
        <f t="shared" si="947"/>
        <v>149</v>
      </c>
      <c r="BW271" s="1">
        <f t="shared" si="948"/>
        <v>68</v>
      </c>
      <c r="BX271" s="1">
        <f t="shared" si="949"/>
        <v>149</v>
      </c>
    </row>
    <row r="272" spans="1:76">
      <c r="A272" s="1">
        <v>1993</v>
      </c>
      <c r="B272" s="1">
        <v>9</v>
      </c>
      <c r="C272" s="4">
        <v>0.25469999999999998</v>
      </c>
      <c r="D272" s="4">
        <v>-0.76700000000000002</v>
      </c>
      <c r="E272" s="2">
        <f t="shared" si="1023"/>
        <v>16757.090767612852</v>
      </c>
      <c r="F272" s="2">
        <f t="shared" si="1024"/>
        <v>10995.058081794061</v>
      </c>
      <c r="G272" s="5">
        <f t="shared" si="1025"/>
        <v>1.5240565936945556</v>
      </c>
      <c r="H272" s="4">
        <f t="shared" si="1026"/>
        <v>1.5234188677083724</v>
      </c>
      <c r="I272" s="4">
        <f t="shared" si="1027"/>
        <v>1.5769105309173908</v>
      </c>
      <c r="J272" s="4">
        <f t="shared" si="1028"/>
        <v>-5.3491663209018325E-2</v>
      </c>
      <c r="K272" s="2" t="str">
        <f t="shared" si="1037"/>
        <v xml:space="preserve">      SPX</v>
      </c>
      <c r="L272" s="11">
        <f t="shared" si="1038"/>
        <v>29239.671633066002</v>
      </c>
      <c r="M272" s="2">
        <f t="shared" si="1029"/>
        <v>16952.706416202331</v>
      </c>
      <c r="N272" s="2">
        <f t="shared" si="1030"/>
        <v>8062.8502645419067</v>
      </c>
      <c r="O272" s="2">
        <f t="shared" si="1031"/>
        <v>8889.8561516604223</v>
      </c>
      <c r="P272" s="2">
        <f t="shared" si="1039"/>
        <v>16757.090767612852</v>
      </c>
      <c r="Q272" s="2">
        <f t="shared" si="1040"/>
        <v>10995.058081794061</v>
      </c>
      <c r="U272" s="5">
        <f t="shared" si="1032"/>
        <v>0.25469999999999998</v>
      </c>
      <c r="V272" s="4">
        <v>-0.80249999999999999</v>
      </c>
      <c r="X272" s="6">
        <v>34213</v>
      </c>
      <c r="Y272" s="2" t="str">
        <f t="shared" si="1041"/>
        <v xml:space="preserve">      SPY</v>
      </c>
      <c r="Z272" s="11">
        <f t="shared" si="1046"/>
        <v>29184.116494944483</v>
      </c>
      <c r="AA272" s="16">
        <f t="shared" si="892"/>
        <v>16935.815761868598</v>
      </c>
      <c r="AB272" s="16">
        <f t="shared" si="893"/>
        <v>8062.8502645419067</v>
      </c>
      <c r="AC272" s="16">
        <f t="shared" si="894"/>
        <v>8872.9654973266915</v>
      </c>
      <c r="AD272" s="2">
        <f t="shared" si="1017"/>
        <v>16757.090767612852</v>
      </c>
      <c r="AE272" s="2">
        <f t="shared" si="1018"/>
        <v>10974.167560927288</v>
      </c>
      <c r="AF272" s="12" t="str">
        <f t="shared" si="785"/>
        <v/>
      </c>
      <c r="AG272" s="13" t="str">
        <f t="shared" si="779"/>
        <v/>
      </c>
      <c r="AH272" s="13" t="str">
        <f t="shared" ref="AH272:AI272" si="1051">IF($B272=12,((AD272/AD260)-1)*100,"")</f>
        <v/>
      </c>
      <c r="AI272" s="13" t="str">
        <f t="shared" si="1051"/>
        <v/>
      </c>
      <c r="AK272" s="12"/>
      <c r="AS272" s="7">
        <f t="shared" si="781"/>
        <v>12.787125940698306</v>
      </c>
      <c r="AT272" s="7">
        <f t="shared" ref="AT272:AU272" si="1052">((AD272/AD260)-1)*100</f>
        <v>-5.5770247210631618</v>
      </c>
      <c r="AU272" s="7">
        <f t="shared" si="1052"/>
        <v>12.787125940698306</v>
      </c>
      <c r="AV272" s="7">
        <f t="shared" si="788"/>
        <v>0</v>
      </c>
      <c r="AW272" s="7"/>
      <c r="AX272" s="7">
        <f t="shared" si="996"/>
        <v>90.404329580450366</v>
      </c>
      <c r="AY272" s="7">
        <f t="shared" ref="AY272:AZ272" si="1053">((AD272/AD211)-1)*100</f>
        <v>97.550165572108625</v>
      </c>
      <c r="AZ272" s="7">
        <f t="shared" si="1053"/>
        <v>106.76644309977137</v>
      </c>
      <c r="BA272" s="7">
        <f t="shared" si="998"/>
        <v>-16.362113519320999</v>
      </c>
      <c r="BB272" s="7"/>
      <c r="BC272" s="7">
        <f t="shared" si="938"/>
        <v>183.94784107848153</v>
      </c>
      <c r="BD272" s="7">
        <f t="shared" ref="BD272:BE272" si="1054">((AD272/AD160)-1)*100</f>
        <v>182.94806019218188</v>
      </c>
      <c r="BE272" s="7">
        <f t="shared" si="1054"/>
        <v>321.40768229973861</v>
      </c>
      <c r="BF272" s="7">
        <f t="shared" si="940"/>
        <v>-137.45984122125708</v>
      </c>
      <c r="BH272" s="1">
        <f t="shared" si="791"/>
        <v>203</v>
      </c>
      <c r="BI272" s="1">
        <f t="shared" si="792"/>
        <v>187</v>
      </c>
      <c r="BJ272" s="1">
        <f t="shared" si="793"/>
        <v>193</v>
      </c>
      <c r="BK272" s="1">
        <f t="shared" si="794"/>
        <v>122</v>
      </c>
      <c r="BL272" s="1">
        <f t="shared" si="795"/>
        <v>250</v>
      </c>
      <c r="BN272" s="1">
        <f t="shared" si="1004"/>
        <v>201</v>
      </c>
      <c r="BO272" s="1">
        <f t="shared" si="1005"/>
        <v>200</v>
      </c>
      <c r="BP272" s="1">
        <f t="shared" si="1006"/>
        <v>198</v>
      </c>
      <c r="BQ272" s="1">
        <f t="shared" si="1007"/>
        <v>75</v>
      </c>
      <c r="BR272" s="1">
        <f t="shared" si="1008"/>
        <v>201</v>
      </c>
      <c r="BT272" s="1">
        <f t="shared" si="945"/>
        <v>150</v>
      </c>
      <c r="BU272" s="1">
        <f t="shared" si="946"/>
        <v>150</v>
      </c>
      <c r="BV272" s="1">
        <f t="shared" si="947"/>
        <v>150</v>
      </c>
      <c r="BW272" s="1">
        <f t="shared" si="948"/>
        <v>68</v>
      </c>
      <c r="BX272" s="1">
        <f t="shared" si="949"/>
        <v>150</v>
      </c>
    </row>
    <row r="273" spans="1:76">
      <c r="A273" s="1">
        <v>1993</v>
      </c>
      <c r="B273" s="1">
        <v>10</v>
      </c>
      <c r="C273" s="4">
        <v>-3.593</v>
      </c>
      <c r="D273" s="4">
        <v>2.069</v>
      </c>
      <c r="E273" s="2">
        <f t="shared" si="1023"/>
        <v>16155.008496332523</v>
      </c>
      <c r="F273" s="2">
        <f t="shared" si="1024"/>
        <v>11222.545833506381</v>
      </c>
      <c r="G273" s="5">
        <f t="shared" si="1025"/>
        <v>1.4395137017930126</v>
      </c>
      <c r="H273" s="4">
        <f t="shared" si="1026"/>
        <v>1.4435091858842202</v>
      </c>
      <c r="I273" s="4">
        <f t="shared" si="1027"/>
        <v>1.5407534706215018</v>
      </c>
      <c r="J273" s="4">
        <f t="shared" si="1028"/>
        <v>-9.7244284737281639E-2</v>
      </c>
      <c r="K273" s="2" t="str">
        <f t="shared" si="1037"/>
        <v xml:space="preserve">      SPX</v>
      </c>
      <c r="L273" s="11">
        <f t="shared" si="1038"/>
        <v>29844.64043915414</v>
      </c>
      <c r="M273" s="2">
        <f t="shared" si="1029"/>
        <v>16846.939329975194</v>
      </c>
      <c r="N273" s="2">
        <f t="shared" si="1030"/>
        <v>7773.1520545369158</v>
      </c>
      <c r="O273" s="2">
        <f t="shared" si="1031"/>
        <v>9073.787275438277</v>
      </c>
      <c r="P273" s="2">
        <f t="shared" si="1039"/>
        <v>16155.008496332523</v>
      </c>
      <c r="Q273" s="2">
        <f t="shared" si="1040"/>
        <v>11222.545833506381</v>
      </c>
      <c r="U273" s="5">
        <f t="shared" si="1032"/>
        <v>-3.593</v>
      </c>
      <c r="V273" s="4">
        <v>2.0701999999999998</v>
      </c>
      <c r="X273" s="6">
        <v>34243</v>
      </c>
      <c r="Y273" s="2" t="str">
        <f t="shared" si="1041"/>
        <v xml:space="preserve">      SPY</v>
      </c>
      <c r="Z273" s="11">
        <f t="shared" si="1046"/>
        <v>29788.286074622825</v>
      </c>
      <c r="AA273" s="16">
        <f t="shared" si="892"/>
        <v>16829.805683589264</v>
      </c>
      <c r="AB273" s="16">
        <f t="shared" si="893"/>
        <v>7773.1520545369158</v>
      </c>
      <c r="AC273" s="16">
        <f t="shared" si="894"/>
        <v>9056.6536290523491</v>
      </c>
      <c r="AD273" s="2">
        <f t="shared" si="1017"/>
        <v>16155.008496332523</v>
      </c>
      <c r="AE273" s="2">
        <f t="shared" si="1018"/>
        <v>11201.354777773604</v>
      </c>
      <c r="AF273" s="12" t="str">
        <f t="shared" si="785"/>
        <v/>
      </c>
      <c r="AG273" s="13" t="str">
        <f t="shared" si="779"/>
        <v/>
      </c>
      <c r="AH273" s="13" t="str">
        <f t="shared" ref="AH273:AI273" si="1055">IF($B273=12,((AD273/AD261)-1)*100,"")</f>
        <v/>
      </c>
      <c r="AI273" s="13" t="str">
        <f t="shared" si="1055"/>
        <v/>
      </c>
      <c r="AK273" s="12"/>
      <c r="AS273" s="7">
        <f t="shared" si="781"/>
        <v>14.726239495662629</v>
      </c>
      <c r="AT273" s="7">
        <f t="shared" ref="AT273:AU273" si="1056">((AD273/AD261)-1)*100</f>
        <v>-6.9231617809122792</v>
      </c>
      <c r="AU273" s="7">
        <f t="shared" si="1056"/>
        <v>14.726239495662607</v>
      </c>
      <c r="AV273" s="7">
        <f t="shared" si="788"/>
        <v>2.1316282072803006E-14</v>
      </c>
      <c r="AW273" s="7"/>
      <c r="AX273" s="7">
        <f t="shared" si="996"/>
        <v>99.802075281126562</v>
      </c>
      <c r="AY273" s="7">
        <f t="shared" ref="AY273:AZ273" si="1057">((AD273/AD212)-1)*100</f>
        <v>95.798867806289124</v>
      </c>
      <c r="AZ273" s="7">
        <f t="shared" si="1057"/>
        <v>102.42173200412697</v>
      </c>
      <c r="BA273" s="7">
        <f t="shared" si="998"/>
        <v>-2.6196567230004035</v>
      </c>
      <c r="BB273" s="7"/>
      <c r="BC273" s="7">
        <f t="shared" si="938"/>
        <v>196.5267441213995</v>
      </c>
      <c r="BD273" s="7">
        <f t="shared" ref="BD273:BE273" si="1058">((AD273/AD161)-1)*100</f>
        <v>179.08829458214962</v>
      </c>
      <c r="BE273" s="7">
        <f t="shared" si="1058"/>
        <v>320.98780892877483</v>
      </c>
      <c r="BF273" s="7">
        <f t="shared" si="940"/>
        <v>-124.46106480737532</v>
      </c>
      <c r="BH273" s="1">
        <f t="shared" si="791"/>
        <v>204</v>
      </c>
      <c r="BI273" s="1">
        <f t="shared" si="792"/>
        <v>187</v>
      </c>
      <c r="BJ273" s="1">
        <f t="shared" si="793"/>
        <v>194</v>
      </c>
      <c r="BK273" s="1">
        <f t="shared" si="794"/>
        <v>123</v>
      </c>
      <c r="BL273" s="1">
        <f t="shared" si="795"/>
        <v>251</v>
      </c>
      <c r="BN273" s="1">
        <f t="shared" si="1004"/>
        <v>202</v>
      </c>
      <c r="BO273" s="1">
        <f t="shared" si="1005"/>
        <v>201</v>
      </c>
      <c r="BP273" s="1">
        <f t="shared" si="1006"/>
        <v>199</v>
      </c>
      <c r="BQ273" s="1">
        <f t="shared" si="1007"/>
        <v>75</v>
      </c>
      <c r="BR273" s="1">
        <f t="shared" si="1008"/>
        <v>202</v>
      </c>
      <c r="BT273" s="1">
        <f t="shared" si="945"/>
        <v>151</v>
      </c>
      <c r="BU273" s="1">
        <f t="shared" si="946"/>
        <v>151</v>
      </c>
      <c r="BV273" s="1">
        <f t="shared" si="947"/>
        <v>151</v>
      </c>
      <c r="BW273" s="1">
        <f t="shared" si="948"/>
        <v>68</v>
      </c>
      <c r="BX273" s="1">
        <f t="shared" si="949"/>
        <v>151</v>
      </c>
    </row>
    <row r="274" spans="1:76">
      <c r="A274" s="1">
        <v>1993</v>
      </c>
      <c r="B274" s="1">
        <v>11</v>
      </c>
      <c r="C274" s="4">
        <v>-5.0155000000000003</v>
      </c>
      <c r="D274" s="4">
        <v>-0.95299999999999996</v>
      </c>
      <c r="E274" s="2">
        <f t="shared" si="1023"/>
        <v>15344.754045198966</v>
      </c>
      <c r="F274" s="2">
        <f t="shared" si="1024"/>
        <v>11115.594971713064</v>
      </c>
      <c r="G274" s="5">
        <f t="shared" si="1025"/>
        <v>1.3804707785996391</v>
      </c>
      <c r="H274" s="4">
        <f t="shared" si="1026"/>
        <v>1.3834726075179524</v>
      </c>
      <c r="I274" s="4">
        <f t="shared" si="1027"/>
        <v>1.4985738148262748</v>
      </c>
      <c r="J274" s="4">
        <f t="shared" si="1028"/>
        <v>-0.11510120730832241</v>
      </c>
      <c r="K274" s="2" t="str">
        <f t="shared" si="1037"/>
        <v xml:space="preserve">      SPX</v>
      </c>
      <c r="L274" s="11">
        <f t="shared" si="1038"/>
        <v>29560.221015768999</v>
      </c>
      <c r="M274" s="2">
        <f t="shared" si="1029"/>
        <v>16370.603695944967</v>
      </c>
      <c r="N274" s="2">
        <f t="shared" si="1030"/>
        <v>7383.2896132416172</v>
      </c>
      <c r="O274" s="2">
        <f t="shared" si="1031"/>
        <v>8987.3140827033494</v>
      </c>
      <c r="P274" s="2">
        <f t="shared" si="1039"/>
        <v>15344.754045198966</v>
      </c>
      <c r="Q274" s="2">
        <f t="shared" si="1040"/>
        <v>11115.594971713064</v>
      </c>
      <c r="U274" s="5">
        <f t="shared" si="1032"/>
        <v>-5.0155000000000003</v>
      </c>
      <c r="V274" s="4">
        <v>-0.9607</v>
      </c>
      <c r="X274" s="6">
        <v>34274</v>
      </c>
      <c r="Y274" s="2" t="str">
        <f t="shared" si="1041"/>
        <v xml:space="preserve">      SPY</v>
      </c>
      <c r="Z274" s="11">
        <f t="shared" si="1046"/>
        <v>29502.110010303924</v>
      </c>
      <c r="AA274" s="16">
        <f t="shared" si="892"/>
        <v>16352.93597087966</v>
      </c>
      <c r="AB274" s="16">
        <f t="shared" si="893"/>
        <v>7383.2896132416172</v>
      </c>
      <c r="AC274" s="16">
        <f t="shared" si="894"/>
        <v>8969.6463576380429</v>
      </c>
      <c r="AD274" s="2">
        <f t="shared" si="1017"/>
        <v>15344.754045198966</v>
      </c>
      <c r="AE274" s="2">
        <f t="shared" si="1018"/>
        <v>11093.743362423533</v>
      </c>
      <c r="AF274" s="12" t="str">
        <f t="shared" si="785"/>
        <v/>
      </c>
      <c r="AG274" s="13" t="str">
        <f t="shared" si="779"/>
        <v/>
      </c>
      <c r="AH274" s="13" t="str">
        <f t="shared" ref="AH274:AI274" si="1059">IF($B274=12,((AD274/AD262)-1)*100,"")</f>
        <v/>
      </c>
      <c r="AI274" s="13" t="str">
        <f t="shared" si="1059"/>
        <v/>
      </c>
      <c r="AK274" s="12"/>
      <c r="AS274" s="7">
        <f t="shared" si="781"/>
        <v>9.8825632346867245</v>
      </c>
      <c r="AT274" s="7">
        <f t="shared" ref="AT274:AU274" si="1060">((AD274/AD262)-1)*100</f>
        <v>-10.446307536256727</v>
      </c>
      <c r="AU274" s="7">
        <f t="shared" si="1060"/>
        <v>9.8825632346867032</v>
      </c>
      <c r="AV274" s="7">
        <f t="shared" si="788"/>
        <v>2.1316282072803006E-14</v>
      </c>
      <c r="AW274" s="7"/>
      <c r="AX274" s="7">
        <f t="shared" si="996"/>
        <v>92.522743563103944</v>
      </c>
      <c r="AY274" s="7">
        <f t="shared" ref="AY274:AZ274" si="1061">((AD274/AD213)-1)*100</f>
        <v>77.391581314761055</v>
      </c>
      <c r="AZ274" s="7">
        <f t="shared" si="1061"/>
        <v>95.046959083868373</v>
      </c>
      <c r="BA274" s="7">
        <f t="shared" si="998"/>
        <v>-2.5242155207644288</v>
      </c>
      <c r="BB274" s="7"/>
      <c r="BC274" s="7">
        <f t="shared" si="938"/>
        <v>214.82276808637874</v>
      </c>
      <c r="BD274" s="7">
        <f t="shared" ref="BD274:BE274" si="1062">((AD274/AD162)-1)*100</f>
        <v>184.17709132943193</v>
      </c>
      <c r="BE274" s="7">
        <f t="shared" si="1062"/>
        <v>322.1783910980115</v>
      </c>
      <c r="BF274" s="7">
        <f t="shared" si="940"/>
        <v>-107.35562301163276</v>
      </c>
      <c r="BH274" s="1">
        <f t="shared" si="791"/>
        <v>205</v>
      </c>
      <c r="BI274" s="1">
        <f t="shared" si="792"/>
        <v>187</v>
      </c>
      <c r="BJ274" s="1">
        <f t="shared" si="793"/>
        <v>195</v>
      </c>
      <c r="BK274" s="1">
        <f t="shared" si="794"/>
        <v>124</v>
      </c>
      <c r="BL274" s="1">
        <f t="shared" si="795"/>
        <v>252</v>
      </c>
      <c r="BN274" s="1">
        <f t="shared" si="1004"/>
        <v>203</v>
      </c>
      <c r="BO274" s="1">
        <f t="shared" si="1005"/>
        <v>202</v>
      </c>
      <c r="BP274" s="1">
        <f t="shared" si="1006"/>
        <v>200</v>
      </c>
      <c r="BQ274" s="1">
        <f t="shared" si="1007"/>
        <v>75</v>
      </c>
      <c r="BR274" s="1">
        <f t="shared" si="1008"/>
        <v>203</v>
      </c>
      <c r="BT274" s="1">
        <f t="shared" si="945"/>
        <v>152</v>
      </c>
      <c r="BU274" s="1">
        <f t="shared" si="946"/>
        <v>152</v>
      </c>
      <c r="BV274" s="1">
        <f t="shared" si="947"/>
        <v>152</v>
      </c>
      <c r="BW274" s="1">
        <f t="shared" si="948"/>
        <v>68</v>
      </c>
      <c r="BX274" s="1">
        <f t="shared" si="949"/>
        <v>152</v>
      </c>
    </row>
    <row r="275" spans="1:76">
      <c r="A275" s="1">
        <v>1993</v>
      </c>
      <c r="B275" s="1">
        <v>12</v>
      </c>
      <c r="C275" s="4">
        <v>-1.8812</v>
      </c>
      <c r="D275" s="4">
        <v>1.2090000000000001</v>
      </c>
      <c r="E275" s="2">
        <f t="shared" si="1023"/>
        <v>15056.088532100683</v>
      </c>
      <c r="F275" s="2">
        <f t="shared" si="1024"/>
        <v>11249.982514921074</v>
      </c>
      <c r="G275" s="5">
        <f t="shared" si="1025"/>
        <v>1.338321060688894</v>
      </c>
      <c r="H275" s="4">
        <f t="shared" si="1026"/>
        <v>1.3404711343474205</v>
      </c>
      <c r="I275" s="4">
        <f t="shared" si="1027"/>
        <v>1.456402037421701</v>
      </c>
      <c r="J275" s="4">
        <f t="shared" si="1028"/>
        <v>-0.11593090307428056</v>
      </c>
      <c r="K275" s="2" t="str">
        <f t="shared" si="1037"/>
        <v xml:space="preserve">      SPX</v>
      </c>
      <c r="L275" s="11">
        <f t="shared" si="1038"/>
        <v>29917.604087849642</v>
      </c>
      <c r="M275" s="2">
        <f t="shared" si="1029"/>
        <v>16340.365879000547</v>
      </c>
      <c r="N275" s="2">
        <f t="shared" si="1030"/>
        <v>7244.3951690373151</v>
      </c>
      <c r="O275" s="2">
        <f t="shared" si="1031"/>
        <v>9095.9707099632324</v>
      </c>
      <c r="P275" s="2">
        <f t="shared" si="1039"/>
        <v>15056.088532100683</v>
      </c>
      <c r="Q275" s="2">
        <f t="shared" si="1040"/>
        <v>11249.982514921074</v>
      </c>
      <c r="U275" s="5">
        <f t="shared" si="1032"/>
        <v>-1.8812</v>
      </c>
      <c r="V275" s="4">
        <v>1.1155999999999999</v>
      </c>
      <c r="X275" s="6">
        <v>34304</v>
      </c>
      <c r="Y275" s="2" t="str">
        <f t="shared" si="1041"/>
        <v xml:space="preserve">      SPY</v>
      </c>
      <c r="Z275" s="11">
        <f t="shared" si="1046"/>
        <v>29831.235549578872</v>
      </c>
      <c r="AA275" s="16">
        <f t="shared" si="892"/>
        <v>16314.106901441166</v>
      </c>
      <c r="AB275" s="16">
        <f t="shared" si="893"/>
        <v>7244.3951690373151</v>
      </c>
      <c r="AC275" s="16">
        <f t="shared" si="894"/>
        <v>9069.7117324038518</v>
      </c>
      <c r="AD275" s="2">
        <f t="shared" si="1017"/>
        <v>15056.088532100683</v>
      </c>
      <c r="AE275" s="2">
        <f t="shared" si="1018"/>
        <v>11217.50516337473</v>
      </c>
      <c r="AF275" s="12">
        <f t="shared" si="785"/>
        <v>1993</v>
      </c>
      <c r="AG275" s="13">
        <f t="shared" si="779"/>
        <v>9.7616378141532003</v>
      </c>
      <c r="AH275" s="13">
        <f t="shared" ref="AH275:AI275" si="1063">IF($B275=12,((AD275/AD263)-1)*100,"")</f>
        <v>-12.32834050440924</v>
      </c>
      <c r="AI275" s="13">
        <f t="shared" si="1063"/>
        <v>9.7616378141532234</v>
      </c>
      <c r="AK275" s="12"/>
      <c r="AS275" s="7">
        <f t="shared" si="781"/>
        <v>9.7616378141532003</v>
      </c>
      <c r="AT275" s="7">
        <f t="shared" ref="AT275:AU275" si="1064">((AD275/AD263)-1)*100</f>
        <v>-12.32834050440924</v>
      </c>
      <c r="AU275" s="7">
        <f t="shared" si="1064"/>
        <v>9.7616378141532234</v>
      </c>
      <c r="AV275" s="7">
        <f t="shared" si="788"/>
        <v>-2.3092638912203256E-14</v>
      </c>
      <c r="AW275" s="7"/>
      <c r="AX275" s="7">
        <f t="shared" si="996"/>
        <v>97.484684037833034</v>
      </c>
      <c r="AY275" s="7">
        <f t="shared" ref="AY275:AZ275" si="1065">((AD275/AD214)-1)*100</f>
        <v>64.596449694710302</v>
      </c>
      <c r="AZ275" s="7">
        <f t="shared" si="1065"/>
        <v>100.07395684444131</v>
      </c>
      <c r="BA275" s="7">
        <f t="shared" si="998"/>
        <v>-2.5892728066082782</v>
      </c>
      <c r="BB275" s="7"/>
      <c r="BC275" s="7">
        <f t="shared" si="938"/>
        <v>186.67200764298295</v>
      </c>
      <c r="BD275" s="7">
        <f t="shared" ref="BD275:BE275" si="1066">((AD275/AD163)-1)*100</f>
        <v>167.35519739438601</v>
      </c>
      <c r="BE275" s="7">
        <f t="shared" si="1066"/>
        <v>284.42812664154252</v>
      </c>
      <c r="BF275" s="7">
        <f t="shared" si="940"/>
        <v>-97.756118998559572</v>
      </c>
      <c r="BH275" s="1">
        <f t="shared" si="791"/>
        <v>206</v>
      </c>
      <c r="BI275" s="1">
        <f t="shared" si="792"/>
        <v>187</v>
      </c>
      <c r="BJ275" s="1">
        <f t="shared" si="793"/>
        <v>196</v>
      </c>
      <c r="BK275" s="1">
        <f t="shared" si="794"/>
        <v>124</v>
      </c>
      <c r="BL275" s="1">
        <f t="shared" si="795"/>
        <v>253</v>
      </c>
      <c r="BN275" s="1">
        <f t="shared" si="1004"/>
        <v>204</v>
      </c>
      <c r="BO275" s="1">
        <f t="shared" si="1005"/>
        <v>203</v>
      </c>
      <c r="BP275" s="1">
        <f t="shared" si="1006"/>
        <v>201</v>
      </c>
      <c r="BQ275" s="1">
        <f t="shared" si="1007"/>
        <v>75</v>
      </c>
      <c r="BR275" s="1">
        <f t="shared" si="1008"/>
        <v>204</v>
      </c>
      <c r="BT275" s="1">
        <f t="shared" si="945"/>
        <v>153</v>
      </c>
      <c r="BU275" s="1">
        <f t="shared" si="946"/>
        <v>153</v>
      </c>
      <c r="BV275" s="1">
        <f t="shared" si="947"/>
        <v>153</v>
      </c>
      <c r="BW275" s="1">
        <f t="shared" si="948"/>
        <v>68</v>
      </c>
      <c r="BX275" s="1">
        <f t="shared" si="949"/>
        <v>153</v>
      </c>
    </row>
    <row r="276" spans="1:76">
      <c r="A276" s="1">
        <v>1994</v>
      </c>
      <c r="B276" s="1">
        <v>1</v>
      </c>
      <c r="C276" s="4">
        <v>8.1420999999999992</v>
      </c>
      <c r="D276" s="4">
        <v>3.4</v>
      </c>
      <c r="E276" s="2">
        <f t="shared" si="1023"/>
        <v>16281.970316472853</v>
      </c>
      <c r="F276" s="2">
        <f t="shared" si="1024"/>
        <v>11632.48192042839</v>
      </c>
      <c r="G276" s="5">
        <f t="shared" si="1025"/>
        <v>1.3996987425253815</v>
      </c>
      <c r="H276" s="4">
        <f t="shared" si="1026"/>
        <v>1.3968783802311928</v>
      </c>
      <c r="I276" s="4">
        <f t="shared" si="1027"/>
        <v>1.4414801177121435</v>
      </c>
      <c r="J276" s="4">
        <f t="shared" si="1028"/>
        <v>-4.4601737480950643E-2</v>
      </c>
      <c r="K276" s="2" t="str">
        <f t="shared" si="1037"/>
        <v xml:space="preserve">      SPX</v>
      </c>
      <c r="L276" s="11">
        <f t="shared" si="1038"/>
        <v>30934.802626836532</v>
      </c>
      <c r="M276" s="2">
        <f t="shared" si="1029"/>
        <v>17283.376564060607</v>
      </c>
      <c r="N276" s="2">
        <f t="shared" si="1030"/>
        <v>8835.4074046173246</v>
      </c>
      <c r="O276" s="2">
        <f t="shared" si="1031"/>
        <v>8447.9691594432825</v>
      </c>
      <c r="P276" s="2">
        <f t="shared" si="1039"/>
        <v>16281.970316472853</v>
      </c>
      <c r="Q276" s="2">
        <f t="shared" si="1040"/>
        <v>11632.48192042839</v>
      </c>
      <c r="U276" s="5">
        <f t="shared" si="1032"/>
        <v>8.1420999999999992</v>
      </c>
      <c r="V276" s="4">
        <v>3.3891</v>
      </c>
      <c r="X276" s="6">
        <v>34335</v>
      </c>
      <c r="Y276" s="2" t="str">
        <f t="shared" si="1041"/>
        <v xml:space="preserve">      SPY</v>
      </c>
      <c r="Z276" s="11">
        <f t="shared" si="1046"/>
        <v>30842.245953589645</v>
      </c>
      <c r="AA276" s="16">
        <f t="shared" si="892"/>
        <v>17254.71304895066</v>
      </c>
      <c r="AB276" s="16">
        <f t="shared" si="893"/>
        <v>8821.2088997317042</v>
      </c>
      <c r="AC276" s="16">
        <f t="shared" si="894"/>
        <v>8433.5041492189539</v>
      </c>
      <c r="AD276" s="2">
        <f t="shared" si="1017"/>
        <v>16281.970316472853</v>
      </c>
      <c r="AE276" s="2">
        <f t="shared" si="1018"/>
        <v>11597.677630866661</v>
      </c>
      <c r="AF276" s="12" t="str">
        <f t="shared" si="785"/>
        <v/>
      </c>
      <c r="AG276" s="13" t="str">
        <f t="shared" si="779"/>
        <v/>
      </c>
      <c r="AH276" s="13" t="str">
        <f t="shared" ref="AH276:AI276" si="1067">IF($B276=12,((AD276/AD264)-1)*100,"")</f>
        <v/>
      </c>
      <c r="AI276" s="13" t="str">
        <f t="shared" si="1067"/>
        <v/>
      </c>
      <c r="AK276" s="12"/>
      <c r="AS276" s="7">
        <f t="shared" si="781"/>
        <v>12.54072898698151</v>
      </c>
      <c r="AT276" s="7">
        <f t="shared" ref="AT276:AU276" si="1068">((AD276/AD264)-1)*100</f>
        <v>-6.3258256802457673</v>
      </c>
      <c r="AU276" s="7">
        <f t="shared" si="1068"/>
        <v>12.54072898698151</v>
      </c>
      <c r="AV276" s="7">
        <f t="shared" si="788"/>
        <v>0</v>
      </c>
      <c r="AW276" s="7"/>
      <c r="AX276" s="7">
        <f t="shared" si="996"/>
        <v>90.265429275905021</v>
      </c>
      <c r="AY276" s="7">
        <f t="shared" ref="AY276:AZ276" si="1069">((AD276/AD215)-1)*100</f>
        <v>65.869667162389405</v>
      </c>
      <c r="AZ276" s="7">
        <f t="shared" si="1069"/>
        <v>103.30695691764338</v>
      </c>
      <c r="BA276" s="7">
        <f t="shared" si="998"/>
        <v>-13.041527641738355</v>
      </c>
      <c r="BB276" s="7"/>
      <c r="BC276" s="7">
        <f t="shared" si="938"/>
        <v>196.31649269576423</v>
      </c>
      <c r="BD276" s="7">
        <f t="shared" ref="BD276:BE276" si="1070">((AD276/AD164)-1)*100</f>
        <v>191.4108083562223</v>
      </c>
      <c r="BE276" s="7">
        <f t="shared" si="1070"/>
        <v>297.36141354230085</v>
      </c>
      <c r="BF276" s="7">
        <f t="shared" si="940"/>
        <v>-101.04492084653663</v>
      </c>
      <c r="BH276" s="1">
        <f t="shared" si="791"/>
        <v>207</v>
      </c>
      <c r="BI276" s="1">
        <f t="shared" si="792"/>
        <v>187</v>
      </c>
      <c r="BJ276" s="1">
        <f t="shared" si="793"/>
        <v>197</v>
      </c>
      <c r="BK276" s="1">
        <f t="shared" si="794"/>
        <v>125</v>
      </c>
      <c r="BL276" s="1">
        <f t="shared" si="795"/>
        <v>254</v>
      </c>
      <c r="BN276" s="1">
        <f t="shared" si="1004"/>
        <v>205</v>
      </c>
      <c r="BO276" s="1">
        <f t="shared" si="1005"/>
        <v>204</v>
      </c>
      <c r="BP276" s="1">
        <f t="shared" si="1006"/>
        <v>202</v>
      </c>
      <c r="BQ276" s="1">
        <f t="shared" si="1007"/>
        <v>75</v>
      </c>
      <c r="BR276" s="1">
        <f t="shared" si="1008"/>
        <v>205</v>
      </c>
      <c r="BT276" s="1">
        <f t="shared" si="945"/>
        <v>154</v>
      </c>
      <c r="BU276" s="1">
        <f t="shared" si="946"/>
        <v>154</v>
      </c>
      <c r="BV276" s="1">
        <f t="shared" si="947"/>
        <v>154</v>
      </c>
      <c r="BW276" s="1">
        <f t="shared" si="948"/>
        <v>68</v>
      </c>
      <c r="BX276" s="1">
        <f t="shared" si="949"/>
        <v>154</v>
      </c>
    </row>
    <row r="277" spans="1:76">
      <c r="A277" s="1">
        <v>1994</v>
      </c>
      <c r="B277" s="1">
        <v>2</v>
      </c>
      <c r="C277" s="4">
        <v>-2.1743000000000001</v>
      </c>
      <c r="D277" s="4">
        <v>-2.714</v>
      </c>
      <c r="E277" s="2">
        <f t="shared" si="1023"/>
        <v>15927.951435881783</v>
      </c>
      <c r="F277" s="2">
        <f t="shared" si="1024"/>
        <v>11316.776361107963</v>
      </c>
      <c r="G277" s="5">
        <f t="shared" si="1025"/>
        <v>1.4074636564013858</v>
      </c>
      <c r="H277" s="4">
        <f t="shared" si="1026"/>
        <v>1.4069595956313767</v>
      </c>
      <c r="I277" s="4">
        <f t="shared" si="1027"/>
        <v>1.4325284173672073</v>
      </c>
      <c r="J277" s="4">
        <f t="shared" si="1028"/>
        <v>-2.5568821735830527E-2</v>
      </c>
      <c r="K277" s="2" t="str">
        <f t="shared" si="1037"/>
        <v xml:space="preserve">      SPX</v>
      </c>
      <c r="L277" s="11">
        <f t="shared" si="1038"/>
        <v>30095.232083544186</v>
      </c>
      <c r="M277" s="2">
        <f t="shared" si="1029"/>
        <v>16861.990417874724</v>
      </c>
      <c r="N277" s="2">
        <f t="shared" si="1030"/>
        <v>8643.2991414187309</v>
      </c>
      <c r="O277" s="2">
        <f t="shared" si="1031"/>
        <v>8218.6912764559911</v>
      </c>
      <c r="P277" s="2">
        <f t="shared" si="1039"/>
        <v>15927.951435881783</v>
      </c>
      <c r="Q277" s="2">
        <f t="shared" si="1040"/>
        <v>11316.776361107963</v>
      </c>
      <c r="U277" s="5">
        <f t="shared" si="1032"/>
        <v>-2.1743000000000001</v>
      </c>
      <c r="V277" s="4">
        <v>-2.7178</v>
      </c>
      <c r="X277" s="6">
        <v>34366</v>
      </c>
      <c r="Y277" s="2" t="str">
        <f t="shared" si="1041"/>
        <v xml:space="preserve">      SPY</v>
      </c>
      <c r="Z277" s="11">
        <f t="shared" si="1046"/>
        <v>30004.015393062986</v>
      </c>
      <c r="AA277" s="16">
        <f t="shared" si="892"/>
        <v>16833.707728076319</v>
      </c>
      <c r="AB277" s="16">
        <f t="shared" si="893"/>
        <v>8629.4093546248387</v>
      </c>
      <c r="AC277" s="16">
        <f t="shared" si="894"/>
        <v>8204.2983734514801</v>
      </c>
      <c r="AD277" s="2">
        <f t="shared" si="1017"/>
        <v>15927.951435881783</v>
      </c>
      <c r="AE277" s="2">
        <f t="shared" si="1018"/>
        <v>11282.475948214968</v>
      </c>
      <c r="AF277" s="12" t="str">
        <f t="shared" si="785"/>
        <v/>
      </c>
      <c r="AG277" s="13" t="str">
        <f t="shared" si="779"/>
        <v/>
      </c>
      <c r="AH277" s="13" t="str">
        <f t="shared" ref="AH277:AI277" si="1071">IF($B277=12,((AD277/AD265)-1)*100,"")</f>
        <v/>
      </c>
      <c r="AI277" s="13" t="str">
        <f t="shared" si="1071"/>
        <v/>
      </c>
      <c r="AK277" s="12"/>
      <c r="AS277" s="7">
        <f t="shared" si="781"/>
        <v>8.0295319677351493</v>
      </c>
      <c r="AT277" s="7">
        <f t="shared" ref="AT277:AU277" si="1072">((AD277/AD265)-1)*100</f>
        <v>-9.4149997849782956</v>
      </c>
      <c r="AU277" s="7">
        <f t="shared" si="1072"/>
        <v>8.0295319677351706</v>
      </c>
      <c r="AV277" s="7">
        <f t="shared" si="788"/>
        <v>-2.1316282072803006E-14</v>
      </c>
      <c r="AW277" s="7"/>
      <c r="AX277" s="7">
        <f t="shared" si="996"/>
        <v>84.335669822056872</v>
      </c>
      <c r="AY277" s="7">
        <f t="shared" ref="AY277:AZ277" si="1073">((AD277/AD216)-1)*100</f>
        <v>61.598025516252662</v>
      </c>
      <c r="AZ277" s="7">
        <f t="shared" si="1073"/>
        <v>84.28620187894083</v>
      </c>
      <c r="BA277" s="7">
        <f t="shared" si="998"/>
        <v>4.9467943116042079E-2</v>
      </c>
      <c r="BB277" s="7"/>
      <c r="BC277" s="7">
        <f t="shared" si="938"/>
        <v>187.15764611971784</v>
      </c>
      <c r="BD277" s="7">
        <f t="shared" ref="BD277:BE277" si="1074">((AD277/AD165)-1)*100</f>
        <v>183.77723363794027</v>
      </c>
      <c r="BE277" s="7">
        <f t="shared" si="1074"/>
        <v>285.07936947257878</v>
      </c>
      <c r="BF277" s="7">
        <f t="shared" si="940"/>
        <v>-97.921723352860937</v>
      </c>
      <c r="BH277" s="1">
        <f t="shared" si="791"/>
        <v>208</v>
      </c>
      <c r="BI277" s="1">
        <f t="shared" si="792"/>
        <v>187</v>
      </c>
      <c r="BJ277" s="1">
        <f t="shared" si="793"/>
        <v>198</v>
      </c>
      <c r="BK277" s="1">
        <f t="shared" si="794"/>
        <v>125</v>
      </c>
      <c r="BL277" s="1">
        <f t="shared" si="795"/>
        <v>255</v>
      </c>
      <c r="BN277" s="1">
        <f t="shared" si="1004"/>
        <v>206</v>
      </c>
      <c r="BO277" s="1">
        <f t="shared" si="1005"/>
        <v>205</v>
      </c>
      <c r="BP277" s="1">
        <f t="shared" si="1006"/>
        <v>203</v>
      </c>
      <c r="BQ277" s="1">
        <f t="shared" si="1007"/>
        <v>76</v>
      </c>
      <c r="BR277" s="1">
        <f t="shared" si="1008"/>
        <v>206</v>
      </c>
      <c r="BT277" s="1">
        <f t="shared" si="945"/>
        <v>155</v>
      </c>
      <c r="BU277" s="1">
        <f t="shared" si="946"/>
        <v>155</v>
      </c>
      <c r="BV277" s="1">
        <f t="shared" si="947"/>
        <v>155</v>
      </c>
      <c r="BW277" s="1">
        <f t="shared" si="948"/>
        <v>68</v>
      </c>
      <c r="BX277" s="1">
        <f t="shared" si="949"/>
        <v>155</v>
      </c>
    </row>
    <row r="278" spans="1:76">
      <c r="A278" s="1">
        <v>1994</v>
      </c>
      <c r="B278" s="1">
        <v>3</v>
      </c>
      <c r="C278" s="4">
        <v>-1.1904999999999999</v>
      </c>
      <c r="D278" s="4">
        <v>-4.3600000000000003</v>
      </c>
      <c r="E278" s="2">
        <f t="shared" si="1023"/>
        <v>15738.32917403761</v>
      </c>
      <c r="F278" s="2">
        <f t="shared" si="1024"/>
        <v>10823.364911763656</v>
      </c>
      <c r="G278" s="5">
        <f t="shared" si="1025"/>
        <v>1.4541068606983765</v>
      </c>
      <c r="H278" s="4">
        <f t="shared" si="1026"/>
        <v>1.4518617528380433</v>
      </c>
      <c r="I278" s="4">
        <f t="shared" si="1027"/>
        <v>1.438206955085936</v>
      </c>
      <c r="J278" s="4">
        <f t="shared" si="1028"/>
        <v>1.3654797752107317E-2</v>
      </c>
      <c r="K278" s="2" t="str">
        <f t="shared" si="1037"/>
        <v xml:space="preserve">      SPX</v>
      </c>
      <c r="L278" s="11">
        <f t="shared" si="1038"/>
        <v>28783.079964701661</v>
      </c>
      <c r="M278" s="2">
        <f t="shared" si="1029"/>
        <v>16400.757001942649</v>
      </c>
      <c r="N278" s="2">
        <f t="shared" si="1030"/>
        <v>8540.4006651401396</v>
      </c>
      <c r="O278" s="2">
        <f t="shared" si="1031"/>
        <v>7860.3563368025098</v>
      </c>
      <c r="P278" s="2">
        <f t="shared" si="1039"/>
        <v>15738.32917403761</v>
      </c>
      <c r="Q278" s="2">
        <f t="shared" si="1040"/>
        <v>10823.364911763656</v>
      </c>
      <c r="U278" s="5">
        <f t="shared" si="1032"/>
        <v>-1.1904999999999999</v>
      </c>
      <c r="V278" s="4">
        <v>-4.3574000000000002</v>
      </c>
      <c r="X278" s="6">
        <v>34394</v>
      </c>
      <c r="Y278" s="2" t="str">
        <f t="shared" si="1041"/>
        <v xml:space="preserve">      SPY</v>
      </c>
      <c r="Z278" s="11">
        <f t="shared" si="1046"/>
        <v>28696.620426325659</v>
      </c>
      <c r="AA278" s="16">
        <f t="shared" si="892"/>
        <v>16373.480512384736</v>
      </c>
      <c r="AB278" s="16">
        <f t="shared" si="893"/>
        <v>8526.6762362580303</v>
      </c>
      <c r="AC278" s="16">
        <f t="shared" si="894"/>
        <v>7846.8042761267052</v>
      </c>
      <c r="AD278" s="2">
        <f t="shared" si="1017"/>
        <v>15738.32917403761</v>
      </c>
      <c r="AE278" s="2">
        <f t="shared" si="1018"/>
        <v>10790.853341247448</v>
      </c>
      <c r="AF278" s="12" t="str">
        <f t="shared" si="785"/>
        <v/>
      </c>
      <c r="AG278" s="13" t="str">
        <f t="shared" si="779"/>
        <v/>
      </c>
      <c r="AH278" s="13" t="str">
        <f t="shared" ref="AH278:AI278" si="1075">IF($B278=12,((AD278/AD266)-1)*100,"")</f>
        <v/>
      </c>
      <c r="AI278" s="13" t="str">
        <f t="shared" si="1075"/>
        <v/>
      </c>
      <c r="AK278" s="12"/>
      <c r="AS278" s="7">
        <f t="shared" si="781"/>
        <v>1.1966181769658801</v>
      </c>
      <c r="AT278" s="7">
        <f t="shared" ref="AT278:AU278" si="1076">((AD278/AD266)-1)*100</f>
        <v>-12.320737717762231</v>
      </c>
      <c r="AU278" s="7">
        <f t="shared" si="1076"/>
        <v>1.1966181769659023</v>
      </c>
      <c r="AV278" s="7">
        <f t="shared" si="788"/>
        <v>-2.2204460492503131E-14</v>
      </c>
      <c r="AW278" s="7"/>
      <c r="AX278" s="7">
        <f t="shared" si="996"/>
        <v>69.033142838599559</v>
      </c>
      <c r="AY278" s="7">
        <f t="shared" ref="AY278:AZ278" si="1077">((AD278/AD217)-1)*100</f>
        <v>53.089661587923523</v>
      </c>
      <c r="AZ278" s="7">
        <f t="shared" si="1077"/>
        <v>80.760670835488241</v>
      </c>
      <c r="BA278" s="7">
        <f t="shared" si="998"/>
        <v>-11.727527996888682</v>
      </c>
      <c r="BB278" s="7"/>
      <c r="BC278" s="7">
        <f t="shared" si="938"/>
        <v>177.75590498351258</v>
      </c>
      <c r="BD278" s="7">
        <f t="shared" ref="BD278:BE278" si="1078">((AD278/AD166)-1)*100</f>
        <v>179.33821845600315</v>
      </c>
      <c r="BE278" s="7">
        <f t="shared" si="1078"/>
        <v>272.47160298056292</v>
      </c>
      <c r="BF278" s="7">
        <f t="shared" si="940"/>
        <v>-94.715697997050341</v>
      </c>
      <c r="BH278" s="1">
        <f t="shared" si="791"/>
        <v>209</v>
      </c>
      <c r="BI278" s="1">
        <f t="shared" si="792"/>
        <v>187</v>
      </c>
      <c r="BJ278" s="1">
        <f t="shared" si="793"/>
        <v>199</v>
      </c>
      <c r="BK278" s="1">
        <f t="shared" si="794"/>
        <v>125</v>
      </c>
      <c r="BL278" s="1">
        <f t="shared" si="795"/>
        <v>256</v>
      </c>
      <c r="BN278" s="1">
        <f t="shared" si="1004"/>
        <v>207</v>
      </c>
      <c r="BO278" s="1">
        <f t="shared" si="1005"/>
        <v>206</v>
      </c>
      <c r="BP278" s="1">
        <f t="shared" si="1006"/>
        <v>204</v>
      </c>
      <c r="BQ278" s="1">
        <f t="shared" si="1007"/>
        <v>76</v>
      </c>
      <c r="BR278" s="1">
        <f t="shared" si="1008"/>
        <v>207</v>
      </c>
      <c r="BT278" s="1">
        <f t="shared" si="945"/>
        <v>156</v>
      </c>
      <c r="BU278" s="1">
        <f t="shared" si="946"/>
        <v>156</v>
      </c>
      <c r="BV278" s="1">
        <f t="shared" si="947"/>
        <v>156</v>
      </c>
      <c r="BW278" s="1">
        <f t="shared" si="948"/>
        <v>68</v>
      </c>
      <c r="BX278" s="1">
        <f t="shared" si="949"/>
        <v>156</v>
      </c>
    </row>
    <row r="279" spans="1:76">
      <c r="A279" s="1">
        <v>1994</v>
      </c>
      <c r="B279" s="1">
        <v>4</v>
      </c>
      <c r="C279" s="4">
        <v>2.6190000000000002</v>
      </c>
      <c r="D279" s="4">
        <v>1.282</v>
      </c>
      <c r="E279" s="2">
        <f t="shared" si="1023"/>
        <v>16150.516015105653</v>
      </c>
      <c r="F279" s="2">
        <f t="shared" si="1024"/>
        <v>10962.120449932467</v>
      </c>
      <c r="G279" s="5">
        <f t="shared" si="1025"/>
        <v>1.4733021853637041</v>
      </c>
      <c r="H279" s="4">
        <f t="shared" si="1026"/>
        <v>1.4722812123862916</v>
      </c>
      <c r="I279" s="4">
        <f t="shared" si="1027"/>
        <v>1.4474425420011383</v>
      </c>
      <c r="J279" s="4">
        <f t="shared" si="1028"/>
        <v>2.4838670385153305E-2</v>
      </c>
      <c r="K279" s="2" t="str">
        <f t="shared" si="1037"/>
        <v>GSCI</v>
      </c>
      <c r="L279" s="11">
        <f t="shared" si="1038"/>
        <v>29536.908828977197</v>
      </c>
      <c r="M279" s="2">
        <f t="shared" si="1029"/>
        <v>16725.199863600479</v>
      </c>
      <c r="N279" s="2">
        <f t="shared" si="1030"/>
        <v>8764.0737585601601</v>
      </c>
      <c r="O279" s="2">
        <f t="shared" si="1031"/>
        <v>7961.1261050403182</v>
      </c>
      <c r="P279" s="2">
        <f t="shared" si="1039"/>
        <v>16150.516015105653</v>
      </c>
      <c r="Q279" s="2">
        <f t="shared" si="1040"/>
        <v>10962.120449932467</v>
      </c>
      <c r="U279" s="5">
        <f t="shared" si="1032"/>
        <v>2.6190000000000002</v>
      </c>
      <c r="V279" s="4">
        <v>1.2559</v>
      </c>
      <c r="X279" s="6">
        <v>34425</v>
      </c>
      <c r="Y279" s="2" t="str">
        <f t="shared" si="1041"/>
        <v>DBC</v>
      </c>
      <c r="Z279" s="11">
        <f t="shared" si="1046"/>
        <v>29448.184915291127</v>
      </c>
      <c r="AA279" s="16">
        <f t="shared" si="892"/>
        <v>16695.342177916209</v>
      </c>
      <c r="AB279" s="16">
        <f t="shared" si="893"/>
        <v>8749.9898868856271</v>
      </c>
      <c r="AC279" s="16">
        <f t="shared" si="894"/>
        <v>7945.3522910305801</v>
      </c>
      <c r="AD279" s="2">
        <f t="shared" si="1017"/>
        <v>16150.516015105653</v>
      </c>
      <c r="AE279" s="2">
        <f t="shared" si="1018"/>
        <v>10926.375668360175</v>
      </c>
      <c r="AF279" s="12" t="str">
        <f t="shared" si="785"/>
        <v/>
      </c>
      <c r="AG279" s="13" t="str">
        <f t="shared" ref="AG279:AG342" si="1079">IF($B279=12,((Z279/Z267)-1)*100,"")</f>
        <v/>
      </c>
      <c r="AH279" s="13" t="str">
        <f t="shared" ref="AH279:AI279" si="1080">IF($B279=12,((AD279/AD267)-1)*100,"")</f>
        <v/>
      </c>
      <c r="AI279" s="13" t="str">
        <f t="shared" si="1080"/>
        <v/>
      </c>
      <c r="AK279" s="12"/>
      <c r="AS279" s="7">
        <f t="shared" ref="AS279:AS342" si="1081">((Z279/Z267)-1)*100</f>
        <v>6.437868194613916</v>
      </c>
      <c r="AT279" s="7">
        <f t="shared" ref="AT279:AU279" si="1082">((AD279/AD267)-1)*100</f>
        <v>-9.0471292422989453</v>
      </c>
      <c r="AU279" s="7">
        <f t="shared" si="1082"/>
        <v>5.0240417284032057</v>
      </c>
      <c r="AV279" s="7">
        <f t="shared" si="788"/>
        <v>1.4138264662107103</v>
      </c>
      <c r="AW279" s="7"/>
      <c r="AX279" s="7">
        <f t="shared" si="996"/>
        <v>62.496787584773017</v>
      </c>
      <c r="AY279" s="7">
        <f t="shared" ref="AY279:AZ279" si="1083">((AD279/AD218)-1)*100</f>
        <v>47.169826004068717</v>
      </c>
      <c r="AZ279" s="7">
        <f t="shared" si="1083"/>
        <v>78.858084977974954</v>
      </c>
      <c r="BA279" s="7">
        <f t="shared" si="998"/>
        <v>-16.361297393201937</v>
      </c>
      <c r="BB279" s="7"/>
      <c r="BC279" s="7">
        <f t="shared" si="938"/>
        <v>177.71260499345325</v>
      </c>
      <c r="BD279" s="7">
        <f t="shared" ref="BD279:BE279" si="1084">((AD279/AD167)-1)*100</f>
        <v>192.47999542626158</v>
      </c>
      <c r="BE279" s="7">
        <f t="shared" si="1084"/>
        <v>267.46672562224944</v>
      </c>
      <c r="BF279" s="7">
        <f t="shared" si="940"/>
        <v>-89.754120628796187</v>
      </c>
      <c r="BH279" s="1">
        <f t="shared" si="791"/>
        <v>210</v>
      </c>
      <c r="BI279" s="1">
        <f t="shared" si="792"/>
        <v>187</v>
      </c>
      <c r="BJ279" s="1">
        <f t="shared" si="793"/>
        <v>200</v>
      </c>
      <c r="BK279" s="1">
        <f t="shared" si="794"/>
        <v>126</v>
      </c>
      <c r="BL279" s="1">
        <f t="shared" si="795"/>
        <v>257</v>
      </c>
      <c r="BN279" s="1">
        <f t="shared" si="1004"/>
        <v>208</v>
      </c>
      <c r="BO279" s="1">
        <f t="shared" si="1005"/>
        <v>207</v>
      </c>
      <c r="BP279" s="1">
        <f t="shared" si="1006"/>
        <v>205</v>
      </c>
      <c r="BQ279" s="1">
        <f t="shared" si="1007"/>
        <v>76</v>
      </c>
      <c r="BR279" s="1">
        <f t="shared" si="1008"/>
        <v>208</v>
      </c>
      <c r="BT279" s="1">
        <f t="shared" si="945"/>
        <v>157</v>
      </c>
      <c r="BU279" s="1">
        <f t="shared" si="946"/>
        <v>157</v>
      </c>
      <c r="BV279" s="1">
        <f t="shared" si="947"/>
        <v>157</v>
      </c>
      <c r="BW279" s="1">
        <f t="shared" si="948"/>
        <v>68</v>
      </c>
      <c r="BX279" s="1">
        <f t="shared" si="949"/>
        <v>157</v>
      </c>
    </row>
    <row r="280" spans="1:76">
      <c r="A280" s="1">
        <v>1994</v>
      </c>
      <c r="B280" s="1">
        <v>5</v>
      </c>
      <c r="C280" s="4">
        <v>1.4879</v>
      </c>
      <c r="D280" s="4">
        <v>1.641</v>
      </c>
      <c r="E280" s="2">
        <f t="shared" si="1023"/>
        <v>16390.819542894413</v>
      </c>
      <c r="F280" s="2">
        <f t="shared" si="1024"/>
        <v>11142.008846515859</v>
      </c>
      <c r="G280" s="5">
        <f t="shared" si="1025"/>
        <v>1.4710829769283367</v>
      </c>
      <c r="H280" s="4">
        <f t="shared" si="1026"/>
        <v>1.4711400357596678</v>
      </c>
      <c r="I280" s="4">
        <f t="shared" si="1027"/>
        <v>1.4536637090872433</v>
      </c>
      <c r="J280" s="4">
        <f t="shared" si="1028"/>
        <v>1.7476326672424491E-2</v>
      </c>
      <c r="K280" s="2" t="str">
        <f t="shared" si="1037"/>
        <v>GSCI</v>
      </c>
      <c r="L280" s="11">
        <f t="shared" si="1038"/>
        <v>29976.388495443553</v>
      </c>
      <c r="M280" s="2">
        <f t="shared" si="1029"/>
        <v>16986.242596437805</v>
      </c>
      <c r="N280" s="2">
        <f t="shared" si="1030"/>
        <v>8894.4744120137766</v>
      </c>
      <c r="O280" s="2">
        <f t="shared" si="1031"/>
        <v>8091.7681844240296</v>
      </c>
      <c r="P280" s="2">
        <f t="shared" si="1039"/>
        <v>16390.819542894413</v>
      </c>
      <c r="Q280" s="2">
        <f t="shared" si="1040"/>
        <v>11142.008846515859</v>
      </c>
      <c r="U280" s="5">
        <f t="shared" si="1032"/>
        <v>1.4879</v>
      </c>
      <c r="V280" s="4">
        <v>1.6168</v>
      </c>
      <c r="X280" s="6">
        <v>34455</v>
      </c>
      <c r="Y280" s="2" t="str">
        <f t="shared" si="1041"/>
        <v>DBC</v>
      </c>
      <c r="Z280" s="11">
        <f t="shared" si="1046"/>
        <v>29886.344458645748</v>
      </c>
      <c r="AA280" s="16">
        <f t="shared" si="892"/>
        <v>16953.993733284562</v>
      </c>
      <c r="AB280" s="16">
        <f t="shared" si="893"/>
        <v>8880.1809864125989</v>
      </c>
      <c r="AC280" s="16">
        <f t="shared" si="894"/>
        <v>8073.8127468719622</v>
      </c>
      <c r="AD280" s="2">
        <f t="shared" si="1017"/>
        <v>16390.819542894413</v>
      </c>
      <c r="AE280" s="2">
        <f t="shared" si="1018"/>
        <v>11103.033310166222</v>
      </c>
      <c r="AF280" s="12" t="str">
        <f t="shared" ref="AF280:AF343" si="1085">IF(B280=12,A280,"")</f>
        <v/>
      </c>
      <c r="AG280" s="13" t="str">
        <f t="shared" si="1079"/>
        <v/>
      </c>
      <c r="AH280" s="13" t="str">
        <f t="shared" ref="AH280:AI280" si="1086">IF($B280=12,((AD280/AD268)-1)*100,"")</f>
        <v/>
      </c>
      <c r="AI280" s="13" t="str">
        <f t="shared" si="1086"/>
        <v/>
      </c>
      <c r="AK280" s="12"/>
      <c r="AS280" s="7">
        <f t="shared" si="1081"/>
        <v>5.2523674479266313</v>
      </c>
      <c r="AT280" s="7">
        <f t="shared" ref="AT280:AU280" si="1087">((AD280/AD268)-1)*100</f>
        <v>-5.0517155673888254</v>
      </c>
      <c r="AU280" s="7">
        <f t="shared" si="1087"/>
        <v>3.9861936793639474</v>
      </c>
      <c r="AV280" s="7">
        <f t="shared" ref="AV280:AV343" si="1088">AS280-AU280</f>
        <v>1.2661737685626839</v>
      </c>
      <c r="AW280" s="7"/>
      <c r="AX280" s="7">
        <f t="shared" si="996"/>
        <v>59.838273557339328</v>
      </c>
      <c r="AY280" s="7">
        <f t="shared" ref="AY280:AZ280" si="1089">((AD280/AD219)-1)*100</f>
        <v>44.762067348269554</v>
      </c>
      <c r="AZ280" s="7">
        <f t="shared" si="1089"/>
        <v>72.779168088731879</v>
      </c>
      <c r="BA280" s="7">
        <f t="shared" si="998"/>
        <v>-12.940894531392551</v>
      </c>
      <c r="BB280" s="7"/>
      <c r="BC280" s="7">
        <f t="shared" si="938"/>
        <v>161.47330560357625</v>
      </c>
      <c r="BD280" s="7">
        <f t="shared" ref="BD280:BE280" si="1090">((AD280/AD168)-1)*100</f>
        <v>193.13305242273881</v>
      </c>
      <c r="BE280" s="7">
        <f t="shared" si="1090"/>
        <v>246.41846503150541</v>
      </c>
      <c r="BF280" s="7">
        <f t="shared" si="940"/>
        <v>-84.945159427929156</v>
      </c>
      <c r="BH280" s="1">
        <f t="shared" ref="BH280:BH343" si="1091">IF(AS280&gt;0,BH279+1,BH279)</f>
        <v>211</v>
      </c>
      <c r="BI280" s="1">
        <f t="shared" ref="BI280:BI343" si="1092">IF(AT280&gt;0,BI279+1,BI279)</f>
        <v>187</v>
      </c>
      <c r="BJ280" s="1">
        <f t="shared" ref="BJ280:BJ343" si="1093">IF(AU280&gt;0,BJ279+1,BJ279)</f>
        <v>201</v>
      </c>
      <c r="BK280" s="1">
        <f t="shared" ref="BK280:BK343" si="1094">IF(AS280&gt;=AU280,BK279+1,BK279)</f>
        <v>127</v>
      </c>
      <c r="BL280" s="1">
        <f t="shared" ref="BL280:BL343" si="1095">BL279+1</f>
        <v>258</v>
      </c>
      <c r="BN280" s="1">
        <f t="shared" si="1004"/>
        <v>209</v>
      </c>
      <c r="BO280" s="1">
        <f t="shared" si="1005"/>
        <v>208</v>
      </c>
      <c r="BP280" s="1">
        <f t="shared" si="1006"/>
        <v>206</v>
      </c>
      <c r="BQ280" s="1">
        <f t="shared" si="1007"/>
        <v>76</v>
      </c>
      <c r="BR280" s="1">
        <f t="shared" si="1008"/>
        <v>209</v>
      </c>
      <c r="BT280" s="1">
        <f t="shared" si="945"/>
        <v>158</v>
      </c>
      <c r="BU280" s="1">
        <f t="shared" si="946"/>
        <v>158</v>
      </c>
      <c r="BV280" s="1">
        <f t="shared" si="947"/>
        <v>158</v>
      </c>
      <c r="BW280" s="1">
        <f t="shared" si="948"/>
        <v>68</v>
      </c>
      <c r="BX280" s="1">
        <f t="shared" si="949"/>
        <v>158</v>
      </c>
    </row>
    <row r="281" spans="1:76">
      <c r="A281" s="1">
        <v>1994</v>
      </c>
      <c r="B281" s="1">
        <v>6</v>
      </c>
      <c r="C281" s="4">
        <v>2.4599000000000002</v>
      </c>
      <c r="D281" s="4">
        <v>-2.4510000000000001</v>
      </c>
      <c r="E281" s="2">
        <f t="shared" si="1023"/>
        <v>16794.017312830074</v>
      </c>
      <c r="F281" s="2">
        <f t="shared" si="1024"/>
        <v>10868.918209687754</v>
      </c>
      <c r="G281" s="5">
        <f t="shared" si="1025"/>
        <v>1.5451415668820769</v>
      </c>
      <c r="H281" s="4">
        <f t="shared" si="1026"/>
        <v>1.5416176844476763</v>
      </c>
      <c r="I281" s="4">
        <f t="shared" si="1027"/>
        <v>1.4777368295595681</v>
      </c>
      <c r="J281" s="4">
        <f t="shared" si="1028"/>
        <v>6.3880854888108241E-2</v>
      </c>
      <c r="K281" s="2" t="str">
        <f t="shared" si="1037"/>
        <v>GSCI</v>
      </c>
      <c r="L281" s="11">
        <f t="shared" si="1038"/>
        <v>30713.77767604297</v>
      </c>
      <c r="M281" s="2">
        <f t="shared" si="1029"/>
        <v>17006.708534298701</v>
      </c>
      <c r="N281" s="2">
        <f t="shared" si="1030"/>
        <v>9113.2695880749034</v>
      </c>
      <c r="O281" s="2">
        <f t="shared" si="1031"/>
        <v>7893.4389462237968</v>
      </c>
      <c r="P281" s="2">
        <f t="shared" si="1039"/>
        <v>16794.017312830074</v>
      </c>
      <c r="Q281" s="2">
        <f t="shared" si="1040"/>
        <v>10868.918209687754</v>
      </c>
      <c r="U281" s="5">
        <f t="shared" si="1032"/>
        <v>2.4599000000000002</v>
      </c>
      <c r="V281" s="4">
        <v>-2.4721000000000002</v>
      </c>
      <c r="X281" s="6">
        <v>34486</v>
      </c>
      <c r="Y281" s="2" t="str">
        <f t="shared" si="1041"/>
        <v>DBC</v>
      </c>
      <c r="Z281" s="11">
        <f t="shared" si="1046"/>
        <v>30621.518645983975</v>
      </c>
      <c r="AA281" s="16">
        <f t="shared" si="892"/>
        <v>16972.844580453901</v>
      </c>
      <c r="AB281" s="16">
        <f t="shared" si="893"/>
        <v>9098.6245584973622</v>
      </c>
      <c r="AC281" s="16">
        <f t="shared" si="894"/>
        <v>7874.2200219565402</v>
      </c>
      <c r="AD281" s="2">
        <f t="shared" si="1017"/>
        <v>16794.017312830074</v>
      </c>
      <c r="AE281" s="2">
        <f t="shared" si="1018"/>
        <v>10828.555223705604</v>
      </c>
      <c r="AF281" s="12" t="str">
        <f t="shared" si="1085"/>
        <v/>
      </c>
      <c r="AG281" s="13" t="str">
        <f t="shared" si="1079"/>
        <v/>
      </c>
      <c r="AH281" s="13" t="str">
        <f t="shared" ref="AH281:AI281" si="1096">IF($B281=12,((AD281/AD269)-1)*100,"")</f>
        <v/>
      </c>
      <c r="AI281" s="13" t="str">
        <f t="shared" si="1096"/>
        <v/>
      </c>
      <c r="AK281" s="12"/>
      <c r="AS281" s="7">
        <f t="shared" si="1081"/>
        <v>7.5488300681627152</v>
      </c>
      <c r="AT281" s="7">
        <f t="shared" ref="AT281:AU281" si="1097">((AD281/AD269)-1)*100</f>
        <v>0.42687681827369151</v>
      </c>
      <c r="AU281" s="7">
        <f t="shared" si="1097"/>
        <v>1.1403480982410841</v>
      </c>
      <c r="AV281" s="7">
        <f t="shared" si="1088"/>
        <v>6.4084819699216311</v>
      </c>
      <c r="AW281" s="7"/>
      <c r="AX281" s="7">
        <f t="shared" si="996"/>
        <v>65.890716274716027</v>
      </c>
      <c r="AY281" s="7">
        <f t="shared" ref="AY281:AZ281" si="1098">((AD281/AD220)-1)*100</f>
        <v>50.243633814014203</v>
      </c>
      <c r="AZ281" s="7">
        <f t="shared" si="1098"/>
        <v>61.955187392509423</v>
      </c>
      <c r="BA281" s="7">
        <f t="shared" si="998"/>
        <v>3.9355288822066044</v>
      </c>
      <c r="BB281" s="7"/>
      <c r="BC281" s="7">
        <f t="shared" si="938"/>
        <v>164.6631636928808</v>
      </c>
      <c r="BD281" s="7">
        <f t="shared" ref="BD281:BE281" si="1099">((AD281/AD169)-1)*100</f>
        <v>204.33919736225752</v>
      </c>
      <c r="BE281" s="7">
        <f t="shared" si="1099"/>
        <v>233.76602040747008</v>
      </c>
      <c r="BF281" s="7">
        <f t="shared" si="940"/>
        <v>-69.102856714589279</v>
      </c>
      <c r="BH281" s="1">
        <f t="shared" si="1091"/>
        <v>212</v>
      </c>
      <c r="BI281" s="1">
        <f t="shared" si="1092"/>
        <v>188</v>
      </c>
      <c r="BJ281" s="1">
        <f t="shared" si="1093"/>
        <v>202</v>
      </c>
      <c r="BK281" s="1">
        <f t="shared" si="1094"/>
        <v>128</v>
      </c>
      <c r="BL281" s="1">
        <f t="shared" si="1095"/>
        <v>259</v>
      </c>
      <c r="BN281" s="1">
        <f t="shared" si="1004"/>
        <v>210</v>
      </c>
      <c r="BO281" s="1">
        <f t="shared" si="1005"/>
        <v>209</v>
      </c>
      <c r="BP281" s="1">
        <f t="shared" si="1006"/>
        <v>207</v>
      </c>
      <c r="BQ281" s="1">
        <f t="shared" si="1007"/>
        <v>77</v>
      </c>
      <c r="BR281" s="1">
        <f t="shared" si="1008"/>
        <v>210</v>
      </c>
      <c r="BT281" s="1">
        <f t="shared" si="945"/>
        <v>159</v>
      </c>
      <c r="BU281" s="1">
        <f t="shared" si="946"/>
        <v>159</v>
      </c>
      <c r="BV281" s="1">
        <f t="shared" si="947"/>
        <v>159</v>
      </c>
      <c r="BW281" s="1">
        <f t="shared" si="948"/>
        <v>68</v>
      </c>
      <c r="BX281" s="1">
        <f t="shared" si="949"/>
        <v>159</v>
      </c>
    </row>
    <row r="282" spans="1:76">
      <c r="A282" s="1">
        <v>1994</v>
      </c>
      <c r="B282" s="1">
        <v>7</v>
      </c>
      <c r="C282" s="4">
        <v>1.7216</v>
      </c>
      <c r="D282" s="4">
        <v>3.2839999999999998</v>
      </c>
      <c r="E282" s="2">
        <f t="shared" si="1023"/>
        <v>17083.143114887756</v>
      </c>
      <c r="F282" s="2">
        <f t="shared" si="1024"/>
        <v>11225.8534836939</v>
      </c>
      <c r="G282" s="5">
        <f t="shared" si="1025"/>
        <v>1.5217678673342616</v>
      </c>
      <c r="H282" s="4">
        <f t="shared" si="1026"/>
        <v>1.5227130967206146</v>
      </c>
      <c r="I282" s="4">
        <f t="shared" si="1027"/>
        <v>1.4893239447634348</v>
      </c>
      <c r="J282" s="4">
        <f t="shared" si="1028"/>
        <v>3.3389151957179841E-2</v>
      </c>
      <c r="K282" s="2" t="str">
        <f t="shared" si="1037"/>
        <v>GSCI</v>
      </c>
      <c r="L282" s="11">
        <f t="shared" si="1038"/>
        <v>31242.546072513724</v>
      </c>
      <c r="M282" s="2">
        <f t="shared" si="1029"/>
        <v>17422.823118520988</v>
      </c>
      <c r="N282" s="2">
        <f t="shared" si="1030"/>
        <v>9270.1636373031997</v>
      </c>
      <c r="O282" s="2">
        <f t="shared" si="1031"/>
        <v>8152.6594812177864</v>
      </c>
      <c r="P282" s="2">
        <f t="shared" si="1039"/>
        <v>17083.143114887756</v>
      </c>
      <c r="Q282" s="2">
        <f t="shared" si="1040"/>
        <v>11225.8534836939</v>
      </c>
      <c r="U282" s="5">
        <f t="shared" si="1032"/>
        <v>1.7216</v>
      </c>
      <c r="V282" s="4">
        <v>3.2621000000000002</v>
      </c>
      <c r="X282" s="6">
        <v>34516</v>
      </c>
      <c r="Y282" s="2" t="str">
        <f t="shared" si="1041"/>
        <v>DBC</v>
      </c>
      <c r="Z282" s="11">
        <f t="shared" si="1046"/>
        <v>31148.698710993231</v>
      </c>
      <c r="AA282" s="16">
        <f t="shared" si="892"/>
        <v>17386.351432189236</v>
      </c>
      <c r="AB282" s="16">
        <f t="shared" si="893"/>
        <v>9255.2664788964521</v>
      </c>
      <c r="AC282" s="16">
        <f t="shared" si="894"/>
        <v>8131.084953292785</v>
      </c>
      <c r="AD282" s="2">
        <f t="shared" si="1017"/>
        <v>17083.143114887756</v>
      </c>
      <c r="AE282" s="2">
        <f t="shared" si="1018"/>
        <v>11181.793523658103</v>
      </c>
      <c r="AF282" s="12" t="str">
        <f t="shared" si="1085"/>
        <v/>
      </c>
      <c r="AG282" s="13" t="str">
        <f t="shared" si="1079"/>
        <v/>
      </c>
      <c r="AH282" s="13" t="str">
        <f t="shared" ref="AH282:AI282" si="1100">IF($B282=12,((AD282/AD270)-1)*100,"")</f>
        <v/>
      </c>
      <c r="AI282" s="13" t="str">
        <f t="shared" si="1100"/>
        <v/>
      </c>
      <c r="AK282" s="12"/>
      <c r="AS282" s="7">
        <f t="shared" si="1081"/>
        <v>9.8637962190682327</v>
      </c>
      <c r="AT282" s="7">
        <f t="shared" ref="AT282:AU282" si="1101">((AD282/AD270)-1)*100</f>
        <v>3.046768288196855</v>
      </c>
      <c r="AU282" s="7">
        <f t="shared" si="1101"/>
        <v>4.8820398375887697</v>
      </c>
      <c r="AV282" s="7">
        <f t="shared" si="1088"/>
        <v>4.981756381479463</v>
      </c>
      <c r="AW282" s="7"/>
      <c r="AX282" s="7">
        <f t="shared" si="996"/>
        <v>69.708940538957393</v>
      </c>
      <c r="AY282" s="7">
        <f t="shared" ref="AY282:AZ282" si="1102">((AD282/AD221)-1)*100</f>
        <v>47.666764460853607</v>
      </c>
      <c r="AZ282" s="7">
        <f t="shared" si="1102"/>
        <v>68.19197606472747</v>
      </c>
      <c r="BA282" s="7">
        <f t="shared" si="998"/>
        <v>1.5169644742299226</v>
      </c>
      <c r="BB282" s="7"/>
      <c r="BC282" s="7">
        <f t="shared" si="938"/>
        <v>169.04203697461412</v>
      </c>
      <c r="BD282" s="7">
        <f t="shared" ref="BD282:BE282" si="1103">((AD282/AD170)-1)*100</f>
        <v>196.75189698861044</v>
      </c>
      <c r="BE282" s="7">
        <f t="shared" si="1103"/>
        <v>244.42648028219583</v>
      </c>
      <c r="BF282" s="7">
        <f t="shared" si="940"/>
        <v>-75.384443307581705</v>
      </c>
      <c r="BH282" s="1">
        <f t="shared" si="1091"/>
        <v>213</v>
      </c>
      <c r="BI282" s="1">
        <f t="shared" si="1092"/>
        <v>189</v>
      </c>
      <c r="BJ282" s="1">
        <f t="shared" si="1093"/>
        <v>203</v>
      </c>
      <c r="BK282" s="1">
        <f t="shared" si="1094"/>
        <v>129</v>
      </c>
      <c r="BL282" s="1">
        <f t="shared" si="1095"/>
        <v>260</v>
      </c>
      <c r="BN282" s="1">
        <f t="shared" si="1004"/>
        <v>211</v>
      </c>
      <c r="BO282" s="1">
        <f t="shared" si="1005"/>
        <v>210</v>
      </c>
      <c r="BP282" s="1">
        <f t="shared" si="1006"/>
        <v>208</v>
      </c>
      <c r="BQ282" s="1">
        <f t="shared" si="1007"/>
        <v>78</v>
      </c>
      <c r="BR282" s="1">
        <f t="shared" si="1008"/>
        <v>211</v>
      </c>
      <c r="BT282" s="1">
        <f t="shared" si="945"/>
        <v>160</v>
      </c>
      <c r="BU282" s="1">
        <f t="shared" si="946"/>
        <v>160</v>
      </c>
      <c r="BV282" s="1">
        <f t="shared" si="947"/>
        <v>160</v>
      </c>
      <c r="BW282" s="1">
        <f t="shared" si="948"/>
        <v>68</v>
      </c>
      <c r="BX282" s="1">
        <f t="shared" si="949"/>
        <v>160</v>
      </c>
    </row>
    <row r="283" spans="1:76">
      <c r="A283" s="1">
        <v>1994</v>
      </c>
      <c r="B283" s="1">
        <v>8</v>
      </c>
      <c r="C283" s="4">
        <v>-6.7398999999999996</v>
      </c>
      <c r="D283" s="4">
        <v>4.0999999999999996</v>
      </c>
      <c r="E283" s="2">
        <f t="shared" si="1023"/>
        <v>15931.756352087437</v>
      </c>
      <c r="F283" s="2">
        <f t="shared" si="1024"/>
        <v>11686.113476525348</v>
      </c>
      <c r="G283" s="5">
        <f t="shared" si="1025"/>
        <v>1.3633066617135445</v>
      </c>
      <c r="H283" s="4">
        <f t="shared" si="1026"/>
        <v>1.3708974443329287</v>
      </c>
      <c r="I283" s="4">
        <f t="shared" si="1027"/>
        <v>1.4561615018555691</v>
      </c>
      <c r="J283" s="4">
        <f t="shared" si="1028"/>
        <v>-8.5264057522640435E-2</v>
      </c>
      <c r="K283" s="2" t="str">
        <f t="shared" si="1037"/>
        <v>GSCI</v>
      </c>
      <c r="L283" s="11">
        <f t="shared" si="1038"/>
        <v>29136.82970977237</v>
      </c>
      <c r="M283" s="2">
        <f t="shared" si="1029"/>
        <v>17132.282398260315</v>
      </c>
      <c r="N283" s="2">
        <f t="shared" si="1030"/>
        <v>8645.3638783126007</v>
      </c>
      <c r="O283" s="2">
        <f t="shared" si="1031"/>
        <v>8486.9185199477142</v>
      </c>
      <c r="P283" s="2">
        <f t="shared" si="1039"/>
        <v>15931.756352087437</v>
      </c>
      <c r="Q283" s="2">
        <f t="shared" si="1040"/>
        <v>11686.113476525348</v>
      </c>
      <c r="U283" s="5">
        <f t="shared" si="1032"/>
        <v>-6.7398999999999996</v>
      </c>
      <c r="V283" s="4">
        <v>4.0740999999999996</v>
      </c>
      <c r="X283" s="6">
        <v>34547</v>
      </c>
      <c r="Y283" s="2" t="str">
        <f t="shared" si="1041"/>
        <v>DBC</v>
      </c>
      <c r="Z283" s="11">
        <f t="shared" si="1046"/>
        <v>29049.307566570998</v>
      </c>
      <c r="AA283" s="16">
        <f t="shared" si="892"/>
        <v>17093.824258860197</v>
      </c>
      <c r="AB283" s="16">
        <f t="shared" si="893"/>
        <v>8631.4707734853109</v>
      </c>
      <c r="AC283" s="16">
        <f t="shared" si="894"/>
        <v>8462.3534853748861</v>
      </c>
      <c r="AD283" s="2">
        <f t="shared" si="1017"/>
        <v>15931.756352087437</v>
      </c>
      <c r="AE283" s="2">
        <f t="shared" si="1018"/>
        <v>11637.350973605457</v>
      </c>
      <c r="AF283" s="12" t="str">
        <f t="shared" si="1085"/>
        <v/>
      </c>
      <c r="AG283" s="13" t="str">
        <f t="shared" si="1079"/>
        <v/>
      </c>
      <c r="AH283" s="13" t="str">
        <f t="shared" ref="AH283:AI283" si="1104">IF($B283=12,((AD283/AD271)-1)*100,"")</f>
        <v/>
      </c>
      <c r="AI283" s="13" t="str">
        <f t="shared" si="1104"/>
        <v/>
      </c>
      <c r="AK283" s="12"/>
      <c r="AS283" s="7">
        <f t="shared" si="1081"/>
        <v>-1.2607187257457353</v>
      </c>
      <c r="AT283" s="7">
        <f t="shared" ref="AT283:AU283" si="1105">((AD283/AD271)-1)*100</f>
        <v>-4.6831293270391487</v>
      </c>
      <c r="AU283" s="7">
        <f t="shared" si="1105"/>
        <v>5.1921356945896724</v>
      </c>
      <c r="AV283" s="7">
        <f t="shared" si="1088"/>
        <v>-6.4528544203354077</v>
      </c>
      <c r="AW283" s="7"/>
      <c r="AX283" s="7">
        <f t="shared" si="996"/>
        <v>62.846385392325764</v>
      </c>
      <c r="AY283" s="7">
        <f t="shared" ref="AY283:AZ283" si="1106">((AD283/AD222)-1)*100</f>
        <v>41.695533297551115</v>
      </c>
      <c r="AZ283" s="7">
        <f t="shared" si="1106"/>
        <v>60.54837278300316</v>
      </c>
      <c r="BA283" s="7">
        <f t="shared" si="998"/>
        <v>2.2980126093226048</v>
      </c>
      <c r="BB283" s="7"/>
      <c r="BC283" s="7">
        <f t="shared" si="938"/>
        <v>151.14494897660015</v>
      </c>
      <c r="BD283" s="7">
        <f t="shared" ref="BD283:BE283" si="1107">((AD283/AD171)-1)*100</f>
        <v>186.00243670352404</v>
      </c>
      <c r="BE283" s="7">
        <f t="shared" si="1107"/>
        <v>258.79602778148734</v>
      </c>
      <c r="BF283" s="7">
        <f t="shared" si="940"/>
        <v>-107.65107880488719</v>
      </c>
      <c r="BH283" s="1">
        <f t="shared" si="1091"/>
        <v>213</v>
      </c>
      <c r="BI283" s="1">
        <f t="shared" si="1092"/>
        <v>189</v>
      </c>
      <c r="BJ283" s="1">
        <f t="shared" si="1093"/>
        <v>204</v>
      </c>
      <c r="BK283" s="1">
        <f t="shared" si="1094"/>
        <v>129</v>
      </c>
      <c r="BL283" s="1">
        <f t="shared" si="1095"/>
        <v>261</v>
      </c>
      <c r="BN283" s="1">
        <f t="shared" si="1004"/>
        <v>212</v>
      </c>
      <c r="BO283" s="1">
        <f t="shared" si="1005"/>
        <v>211</v>
      </c>
      <c r="BP283" s="1">
        <f t="shared" si="1006"/>
        <v>209</v>
      </c>
      <c r="BQ283" s="1">
        <f t="shared" si="1007"/>
        <v>79</v>
      </c>
      <c r="BR283" s="1">
        <f t="shared" si="1008"/>
        <v>212</v>
      </c>
      <c r="BT283" s="1">
        <f t="shared" si="945"/>
        <v>161</v>
      </c>
      <c r="BU283" s="1">
        <f t="shared" si="946"/>
        <v>161</v>
      </c>
      <c r="BV283" s="1">
        <f t="shared" si="947"/>
        <v>161</v>
      </c>
      <c r="BW283" s="1">
        <f t="shared" si="948"/>
        <v>68</v>
      </c>
      <c r="BX283" s="1">
        <f t="shared" si="949"/>
        <v>161</v>
      </c>
    </row>
    <row r="284" spans="1:76">
      <c r="A284" s="1">
        <v>1994</v>
      </c>
      <c r="B284" s="1">
        <v>9</v>
      </c>
      <c r="C284" s="4">
        <v>-0.94099999999999995</v>
      </c>
      <c r="D284" s="4">
        <v>-2.4449999999999998</v>
      </c>
      <c r="E284" s="2">
        <f t="shared" si="1023"/>
        <v>15781.838524814295</v>
      </c>
      <c r="F284" s="2">
        <f t="shared" si="1024"/>
        <v>11400.388002024303</v>
      </c>
      <c r="G284" s="5">
        <f t="shared" si="1025"/>
        <v>1.3843246845644204</v>
      </c>
      <c r="H284" s="4">
        <f t="shared" si="1026"/>
        <v>1.3836852921724447</v>
      </c>
      <c r="I284" s="4">
        <f t="shared" si="1027"/>
        <v>1.4372570762526353</v>
      </c>
      <c r="J284" s="4">
        <f t="shared" si="1028"/>
        <v>-5.3571784080190588E-2</v>
      </c>
      <c r="K284" s="2" t="str">
        <f t="shared" si="1037"/>
        <v xml:space="preserve">      SPX</v>
      </c>
      <c r="L284" s="11">
        <f t="shared" si="1038"/>
        <v>28424.434223368437</v>
      </c>
      <c r="M284" s="2">
        <f t="shared" si="1029"/>
        <v>16843.424366352672</v>
      </c>
      <c r="N284" s="2">
        <f t="shared" si="1030"/>
        <v>8564.0110042176784</v>
      </c>
      <c r="O284" s="2">
        <f t="shared" si="1031"/>
        <v>8279.413362134992</v>
      </c>
      <c r="P284" s="2">
        <f t="shared" si="1039"/>
        <v>15781.838524814295</v>
      </c>
      <c r="Q284" s="2">
        <f t="shared" si="1040"/>
        <v>11400.388002024303</v>
      </c>
      <c r="U284" s="5">
        <f t="shared" si="1032"/>
        <v>-0.94099999999999995</v>
      </c>
      <c r="V284" s="4">
        <v>-2.4422000000000001</v>
      </c>
      <c r="X284" s="6">
        <v>34578</v>
      </c>
      <c r="Y284" s="2" t="str">
        <f t="shared" si="1041"/>
        <v xml:space="preserve">      SPY</v>
      </c>
      <c r="Z284" s="11">
        <f t="shared" si="1046"/>
        <v>28339.865377180198</v>
      </c>
      <c r="AA284" s="16">
        <f t="shared" si="892"/>
        <v>16805.934522061874</v>
      </c>
      <c r="AB284" s="16">
        <f t="shared" si="893"/>
        <v>8550.2486335068133</v>
      </c>
      <c r="AC284" s="16">
        <f t="shared" si="894"/>
        <v>8255.685888555061</v>
      </c>
      <c r="AD284" s="2">
        <f t="shared" si="1017"/>
        <v>15781.838524814295</v>
      </c>
      <c r="AE284" s="2">
        <f t="shared" si="1018"/>
        <v>11353.143588128063</v>
      </c>
      <c r="AF284" s="12" t="str">
        <f t="shared" si="1085"/>
        <v/>
      </c>
      <c r="AG284" s="13" t="str">
        <f t="shared" si="1079"/>
        <v/>
      </c>
      <c r="AH284" s="13" t="str">
        <f t="shared" ref="AH284:AI284" si="1108">IF($B284=12,((AD284/AD272)-1)*100,"")</f>
        <v/>
      </c>
      <c r="AI284" s="13" t="str">
        <f t="shared" si="1108"/>
        <v/>
      </c>
      <c r="AK284" s="12"/>
      <c r="AS284" s="7">
        <f t="shared" si="1081"/>
        <v>-2.8928445303818995</v>
      </c>
      <c r="AT284" s="7">
        <f t="shared" ref="AT284:AU284" si="1109">((AD284/AD272)-1)*100</f>
        <v>-5.8199376987529856</v>
      </c>
      <c r="AU284" s="7">
        <f t="shared" si="1109"/>
        <v>3.4533464620140508</v>
      </c>
      <c r="AV284" s="7">
        <f t="shared" si="1088"/>
        <v>-6.3461909923959503</v>
      </c>
      <c r="AW284" s="7"/>
      <c r="AX284" s="7">
        <f t="shared" si="996"/>
        <v>55.823011101245058</v>
      </c>
      <c r="AY284" s="7">
        <f t="shared" ref="AY284:AZ284" si="1110">((AD284/AD223)-1)*100</f>
        <v>35.649183111205417</v>
      </c>
      <c r="AZ284" s="7">
        <f t="shared" si="1110"/>
        <v>53.624109090183559</v>
      </c>
      <c r="BA284" s="7">
        <f t="shared" si="998"/>
        <v>2.1989020110614987</v>
      </c>
      <c r="BB284" s="7"/>
      <c r="BC284" s="7">
        <f t="shared" si="938"/>
        <v>131.62802003506738</v>
      </c>
      <c r="BD284" s="7">
        <f t="shared" ref="BD284:BE284" si="1111">((AD284/AD172)-1)*100</f>
        <v>183.34033782894025</v>
      </c>
      <c r="BE284" s="7">
        <f t="shared" si="1111"/>
        <v>230.9133384928887</v>
      </c>
      <c r="BF284" s="7">
        <f t="shared" si="940"/>
        <v>-99.285318457821319</v>
      </c>
      <c r="BH284" s="1">
        <f t="shared" si="1091"/>
        <v>213</v>
      </c>
      <c r="BI284" s="1">
        <f t="shared" si="1092"/>
        <v>189</v>
      </c>
      <c r="BJ284" s="1">
        <f t="shared" si="1093"/>
        <v>205</v>
      </c>
      <c r="BK284" s="1">
        <f t="shared" si="1094"/>
        <v>129</v>
      </c>
      <c r="BL284" s="1">
        <f t="shared" si="1095"/>
        <v>262</v>
      </c>
      <c r="BN284" s="1">
        <f t="shared" si="1004"/>
        <v>213</v>
      </c>
      <c r="BO284" s="1">
        <f t="shared" si="1005"/>
        <v>212</v>
      </c>
      <c r="BP284" s="1">
        <f t="shared" si="1006"/>
        <v>210</v>
      </c>
      <c r="BQ284" s="1">
        <f t="shared" si="1007"/>
        <v>80</v>
      </c>
      <c r="BR284" s="1">
        <f t="shared" si="1008"/>
        <v>213</v>
      </c>
      <c r="BT284" s="1">
        <f t="shared" si="945"/>
        <v>162</v>
      </c>
      <c r="BU284" s="1">
        <f t="shared" si="946"/>
        <v>162</v>
      </c>
      <c r="BV284" s="1">
        <f t="shared" si="947"/>
        <v>162</v>
      </c>
      <c r="BW284" s="1">
        <f t="shared" si="948"/>
        <v>68</v>
      </c>
      <c r="BX284" s="1">
        <f t="shared" si="949"/>
        <v>162</v>
      </c>
    </row>
    <row r="285" spans="1:76">
      <c r="A285" s="1">
        <v>1994</v>
      </c>
      <c r="B285" s="1">
        <v>10</v>
      </c>
      <c r="C285" s="4">
        <v>0.4506</v>
      </c>
      <c r="D285" s="4">
        <v>2.2469999999999999</v>
      </c>
      <c r="E285" s="2">
        <f t="shared" si="1023"/>
        <v>15852.951489207107</v>
      </c>
      <c r="F285" s="2">
        <f t="shared" si="1024"/>
        <v>11656.554720429789</v>
      </c>
      <c r="G285" s="5">
        <f t="shared" si="1025"/>
        <v>1.3600031801354244</v>
      </c>
      <c r="H285" s="4">
        <f t="shared" si="1026"/>
        <v>1.3611308997562348</v>
      </c>
      <c r="I285" s="4">
        <f t="shared" si="1027"/>
        <v>1.4169271035902116</v>
      </c>
      <c r="J285" s="4">
        <f t="shared" si="1028"/>
        <v>-5.5796203833976765E-2</v>
      </c>
      <c r="K285" s="2" t="str">
        <f t="shared" si="1037"/>
        <v xml:space="preserve">      SPX</v>
      </c>
      <c r="L285" s="11">
        <f t="shared" si="1038"/>
        <v>29063.131260367525</v>
      </c>
      <c r="M285" s="2">
        <f t="shared" si="1029"/>
        <v>17068.05221818485</v>
      </c>
      <c r="N285" s="2">
        <f t="shared" si="1030"/>
        <v>8602.6004378026828</v>
      </c>
      <c r="O285" s="2">
        <f t="shared" si="1031"/>
        <v>8465.4517803821655</v>
      </c>
      <c r="P285" s="2">
        <f t="shared" si="1039"/>
        <v>15852.951489207107</v>
      </c>
      <c r="Q285" s="2">
        <f t="shared" si="1040"/>
        <v>11656.554720429789</v>
      </c>
      <c r="U285" s="5">
        <f t="shared" si="1032"/>
        <v>0.4506</v>
      </c>
      <c r="V285" s="4">
        <v>2.2237</v>
      </c>
      <c r="X285" s="6">
        <v>34608</v>
      </c>
      <c r="Y285" s="2" t="str">
        <f t="shared" si="1041"/>
        <v xml:space="preserve">      SPY</v>
      </c>
      <c r="Z285" s="11">
        <f t="shared" si="1046"/>
        <v>28970.058963572556</v>
      </c>
      <c r="AA285" s="16">
        <f t="shared" si="892"/>
        <v>17028.043629508255</v>
      </c>
      <c r="AB285" s="16">
        <f t="shared" si="893"/>
        <v>8588.7760538493949</v>
      </c>
      <c r="AC285" s="16">
        <f t="shared" si="894"/>
        <v>8439.2675756588596</v>
      </c>
      <c r="AD285" s="2">
        <f t="shared" si="1017"/>
        <v>15852.951489207107</v>
      </c>
      <c r="AE285" s="2">
        <f t="shared" si="1018"/>
        <v>11605.603442097268</v>
      </c>
      <c r="AF285" s="12" t="str">
        <f t="shared" si="1085"/>
        <v/>
      </c>
      <c r="AG285" s="13" t="str">
        <f t="shared" si="1079"/>
        <v/>
      </c>
      <c r="AH285" s="13" t="str">
        <f t="shared" ref="AH285:AI285" si="1112">IF($B285=12,((AD285/AD273)-1)*100,"")</f>
        <v/>
      </c>
      <c r="AI285" s="13" t="str">
        <f t="shared" si="1112"/>
        <v/>
      </c>
      <c r="AK285" s="12"/>
      <c r="AS285" s="7">
        <f t="shared" si="1081"/>
        <v>-2.7468082890050316</v>
      </c>
      <c r="AT285" s="7">
        <f t="shared" ref="AT285:AU285" si="1113">((AD285/AD273)-1)*100</f>
        <v>-1.8697421743478992</v>
      </c>
      <c r="AU285" s="7">
        <f t="shared" si="1113"/>
        <v>3.6089265302604145</v>
      </c>
      <c r="AV285" s="7">
        <f t="shared" si="1088"/>
        <v>-6.3557348192654466</v>
      </c>
      <c r="AW285" s="7"/>
      <c r="AX285" s="7">
        <f t="shared" si="996"/>
        <v>59.937393215558622</v>
      </c>
      <c r="AY285" s="7">
        <f t="shared" ref="AY285:AZ285" si="1114">((AD285/AD224)-1)*100</f>
        <v>28.60082461538742</v>
      </c>
      <c r="AZ285" s="7">
        <f t="shared" si="1114"/>
        <v>57.680430953693971</v>
      </c>
      <c r="BA285" s="7">
        <f t="shared" si="998"/>
        <v>2.2569622618646505</v>
      </c>
      <c r="BB285" s="7"/>
      <c r="BC285" s="7">
        <f t="shared" si="938"/>
        <v>133.12565332892294</v>
      </c>
      <c r="BD285" s="7">
        <f t="shared" ref="BD285:BE285" si="1115">((AD285/AD173)-1)*100</f>
        <v>193.16004630043849</v>
      </c>
      <c r="BE285" s="7">
        <f t="shared" si="1115"/>
        <v>233.05291915775311</v>
      </c>
      <c r="BF285" s="7">
        <f t="shared" si="940"/>
        <v>-99.927265828830173</v>
      </c>
      <c r="BH285" s="1">
        <f t="shared" si="1091"/>
        <v>213</v>
      </c>
      <c r="BI285" s="1">
        <f t="shared" si="1092"/>
        <v>189</v>
      </c>
      <c r="BJ285" s="1">
        <f t="shared" si="1093"/>
        <v>206</v>
      </c>
      <c r="BK285" s="1">
        <f t="shared" si="1094"/>
        <v>129</v>
      </c>
      <c r="BL285" s="1">
        <f t="shared" si="1095"/>
        <v>263</v>
      </c>
      <c r="BN285" s="1">
        <f t="shared" si="1004"/>
        <v>214</v>
      </c>
      <c r="BO285" s="1">
        <f t="shared" si="1005"/>
        <v>213</v>
      </c>
      <c r="BP285" s="1">
        <f t="shared" si="1006"/>
        <v>211</v>
      </c>
      <c r="BQ285" s="1">
        <f t="shared" si="1007"/>
        <v>81</v>
      </c>
      <c r="BR285" s="1">
        <f t="shared" si="1008"/>
        <v>214</v>
      </c>
      <c r="BT285" s="1">
        <f t="shared" si="945"/>
        <v>163</v>
      </c>
      <c r="BU285" s="1">
        <f t="shared" si="946"/>
        <v>163</v>
      </c>
      <c r="BV285" s="1">
        <f t="shared" si="947"/>
        <v>163</v>
      </c>
      <c r="BW285" s="1">
        <f t="shared" si="948"/>
        <v>68</v>
      </c>
      <c r="BX285" s="1">
        <f t="shared" si="949"/>
        <v>163</v>
      </c>
    </row>
    <row r="286" spans="1:76">
      <c r="A286" s="1">
        <v>1994</v>
      </c>
      <c r="B286" s="1">
        <v>11</v>
      </c>
      <c r="C286" s="4">
        <v>-3.2745000000000002</v>
      </c>
      <c r="D286" s="4">
        <v>-3.6419999999999999</v>
      </c>
      <c r="E286" s="2">
        <f t="shared" si="1023"/>
        <v>15333.84659269302</v>
      </c>
      <c r="F286" s="2">
        <f t="shared" si="1024"/>
        <v>11232.022997511736</v>
      </c>
      <c r="G286" s="5">
        <f t="shared" si="1025"/>
        <v>1.365190099422871</v>
      </c>
      <c r="H286" s="4">
        <f t="shared" si="1026"/>
        <v>1.3649968042006502</v>
      </c>
      <c r="I286" s="4">
        <f t="shared" si="1027"/>
        <v>1.4033121024935431</v>
      </c>
      <c r="J286" s="4">
        <f t="shared" si="1028"/>
        <v>-3.831529829289293E-2</v>
      </c>
      <c r="K286" s="2" t="str">
        <f t="shared" si="1037"/>
        <v xml:space="preserve">      SPX</v>
      </c>
      <c r="L286" s="11">
        <f t="shared" si="1038"/>
        <v>28004.652019864941</v>
      </c>
      <c r="M286" s="2">
        <f t="shared" si="1029"/>
        <v>16478.048313007483</v>
      </c>
      <c r="N286" s="2">
        <f t="shared" si="1030"/>
        <v>8320.9082864668344</v>
      </c>
      <c r="O286" s="2">
        <f t="shared" si="1031"/>
        <v>8157.1400265406473</v>
      </c>
      <c r="P286" s="2">
        <f t="shared" si="1039"/>
        <v>15333.84659269302</v>
      </c>
      <c r="Q286" s="2">
        <f t="shared" si="1040"/>
        <v>11232.022997511736</v>
      </c>
      <c r="U286" s="5">
        <f t="shared" si="1032"/>
        <v>-3.2745000000000002</v>
      </c>
      <c r="V286" s="4">
        <v>-3.6324999999999998</v>
      </c>
      <c r="X286" s="6">
        <v>34639</v>
      </c>
      <c r="Y286" s="2" t="str">
        <f t="shared" si="1041"/>
        <v xml:space="preserve">      SPY</v>
      </c>
      <c r="Z286" s="11">
        <f t="shared" si="1046"/>
        <v>27917.721571720784</v>
      </c>
      <c r="AA286" s="16">
        <f t="shared" si="892"/>
        <v>16440.247762939151</v>
      </c>
      <c r="AB286" s="16">
        <f t="shared" si="893"/>
        <v>8307.5365819660965</v>
      </c>
      <c r="AC286" s="16">
        <f t="shared" si="894"/>
        <v>8132.7111809730523</v>
      </c>
      <c r="AD286" s="2">
        <f t="shared" si="1017"/>
        <v>15333.84659269302</v>
      </c>
      <c r="AE286" s="2">
        <f t="shared" si="1018"/>
        <v>11184.029897063087</v>
      </c>
      <c r="AF286" s="12" t="str">
        <f t="shared" si="1085"/>
        <v/>
      </c>
      <c r="AG286" s="13" t="str">
        <f t="shared" si="1079"/>
        <v/>
      </c>
      <c r="AH286" s="13" t="str">
        <f t="shared" ref="AH286:AI286" si="1116">IF($B286=12,((AD286/AD274)-1)*100,"")</f>
        <v/>
      </c>
      <c r="AI286" s="13" t="str">
        <f t="shared" si="1116"/>
        <v/>
      </c>
      <c r="AK286" s="12"/>
      <c r="AS286" s="7">
        <f t="shared" si="1081"/>
        <v>-5.3704241426453141</v>
      </c>
      <c r="AT286" s="7">
        <f t="shared" ref="AT286:AU286" si="1117">((AD286/AD274)-1)*100</f>
        <v>-7.1082615425555051E-2</v>
      </c>
      <c r="AU286" s="7">
        <f t="shared" si="1117"/>
        <v>0.81385094002959235</v>
      </c>
      <c r="AV286" s="7">
        <f t="shared" si="1088"/>
        <v>-6.1842750826749064</v>
      </c>
      <c r="AW286" s="7"/>
      <c r="AX286" s="7">
        <f t="shared" si="996"/>
        <v>55.220106516667776</v>
      </c>
      <c r="AY286" s="7">
        <f t="shared" ref="AY286:AZ286" si="1118">((AD286/AD225)-1)*100</f>
        <v>25.271451086100537</v>
      </c>
      <c r="AZ286" s="7">
        <f t="shared" si="1118"/>
        <v>55.564906426524985</v>
      </c>
      <c r="BA286" s="7">
        <f t="shared" si="998"/>
        <v>-0.34479990985720832</v>
      </c>
      <c r="BB286" s="7"/>
      <c r="BC286" s="7">
        <f t="shared" si="938"/>
        <v>124.98584330297216</v>
      </c>
      <c r="BD286" s="7">
        <f t="shared" ref="BD286:BE286" si="1119">((AD286/AD174)-1)*100</f>
        <v>190.08125716412297</v>
      </c>
      <c r="BE286" s="7">
        <f t="shared" si="1119"/>
        <v>221.4240509837841</v>
      </c>
      <c r="BF286" s="7">
        <f t="shared" si="940"/>
        <v>-96.438207680811942</v>
      </c>
      <c r="BH286" s="1">
        <f t="shared" si="1091"/>
        <v>213</v>
      </c>
      <c r="BI286" s="1">
        <f t="shared" si="1092"/>
        <v>189</v>
      </c>
      <c r="BJ286" s="1">
        <f t="shared" si="1093"/>
        <v>207</v>
      </c>
      <c r="BK286" s="1">
        <f t="shared" si="1094"/>
        <v>129</v>
      </c>
      <c r="BL286" s="1">
        <f t="shared" si="1095"/>
        <v>264</v>
      </c>
      <c r="BN286" s="1">
        <f t="shared" si="1004"/>
        <v>215</v>
      </c>
      <c r="BO286" s="1">
        <f t="shared" si="1005"/>
        <v>214</v>
      </c>
      <c r="BP286" s="1">
        <f t="shared" si="1006"/>
        <v>212</v>
      </c>
      <c r="BQ286" s="1">
        <f t="shared" si="1007"/>
        <v>81</v>
      </c>
      <c r="BR286" s="1">
        <f t="shared" si="1008"/>
        <v>215</v>
      </c>
      <c r="BT286" s="1">
        <f t="shared" si="945"/>
        <v>164</v>
      </c>
      <c r="BU286" s="1">
        <f t="shared" si="946"/>
        <v>164</v>
      </c>
      <c r="BV286" s="1">
        <f t="shared" si="947"/>
        <v>164</v>
      </c>
      <c r="BW286" s="1">
        <f t="shared" si="948"/>
        <v>68</v>
      </c>
      <c r="BX286" s="1">
        <f t="shared" si="949"/>
        <v>164</v>
      </c>
    </row>
    <row r="287" spans="1:76">
      <c r="A287" s="1">
        <v>1994</v>
      </c>
      <c r="B287" s="1">
        <v>12</v>
      </c>
      <c r="C287" s="4">
        <v>3.3855</v>
      </c>
      <c r="D287" s="4">
        <v>1.4830000000000001</v>
      </c>
      <c r="E287" s="2">
        <f t="shared" si="1023"/>
        <v>15852.973969088642</v>
      </c>
      <c r="F287" s="2">
        <f t="shared" si="1024"/>
        <v>11398.593898564834</v>
      </c>
      <c r="G287" s="5">
        <f t="shared" si="1025"/>
        <v>1.3907832939889759</v>
      </c>
      <c r="H287" s="4">
        <f t="shared" si="1026"/>
        <v>1.3895553659038176</v>
      </c>
      <c r="I287" s="4">
        <f t="shared" si="1027"/>
        <v>1.4000150476239202</v>
      </c>
      <c r="J287" s="4">
        <f t="shared" si="1028"/>
        <v>-1.0459681720102587E-2</v>
      </c>
      <c r="K287" s="2" t="str">
        <f t="shared" si="1037"/>
        <v xml:space="preserve">      SPX</v>
      </c>
      <c r="L287" s="11">
        <f t="shared" si="1038"/>
        <v>28419.961009319537</v>
      </c>
      <c r="M287" s="2">
        <f t="shared" si="1029"/>
        <v>16880.723049639411</v>
      </c>
      <c r="N287" s="2">
        <f t="shared" si="1030"/>
        <v>8602.6126365051696</v>
      </c>
      <c r="O287" s="2">
        <f t="shared" si="1031"/>
        <v>8278.1104131342436</v>
      </c>
      <c r="P287" s="2">
        <f t="shared" si="1039"/>
        <v>15852.973969088642</v>
      </c>
      <c r="Q287" s="2">
        <f t="shared" si="1040"/>
        <v>11398.593898564834</v>
      </c>
      <c r="U287" s="5">
        <f t="shared" si="1032"/>
        <v>3.3855</v>
      </c>
      <c r="V287" s="4">
        <v>1.4540999999999999</v>
      </c>
      <c r="X287" s="6">
        <v>34669</v>
      </c>
      <c r="Y287" s="2" t="str">
        <f t="shared" si="1041"/>
        <v xml:space="preserve">      SPY</v>
      </c>
      <c r="Z287" s="11">
        <f t="shared" si="1046"/>
        <v>28323.673161095172</v>
      </c>
      <c r="AA287" s="16">
        <f t="shared" si="892"/>
        <v>16839.757167204138</v>
      </c>
      <c r="AB287" s="16">
        <f t="shared" si="893"/>
        <v>8588.7882329485583</v>
      </c>
      <c r="AC287" s="16">
        <f t="shared" si="894"/>
        <v>8250.9689342555812</v>
      </c>
      <c r="AD287" s="2">
        <f t="shared" si="1017"/>
        <v>15852.973969088642</v>
      </c>
      <c r="AE287" s="2">
        <f t="shared" si="1018"/>
        <v>11346.65687579628</v>
      </c>
      <c r="AF287" s="12">
        <f t="shared" si="1085"/>
        <v>1994</v>
      </c>
      <c r="AG287" s="13">
        <f t="shared" si="1079"/>
        <v>-5.0536371045649897</v>
      </c>
      <c r="AH287" s="13">
        <f t="shared" ref="AH287:AI287" si="1120">IF($B287=12,((AD287/AD275)-1)*100,"")</f>
        <v>5.2927786342976235</v>
      </c>
      <c r="AI287" s="13">
        <f t="shared" si="1120"/>
        <v>1.1513407887097094</v>
      </c>
      <c r="AK287" s="12"/>
      <c r="AS287" s="7">
        <f t="shared" si="1081"/>
        <v>-5.0536371045649897</v>
      </c>
      <c r="AT287" s="7">
        <f t="shared" ref="AT287:AU287" si="1121">((AD287/AD275)-1)*100</f>
        <v>5.2927786342976235</v>
      </c>
      <c r="AU287" s="7">
        <f t="shared" si="1121"/>
        <v>1.1513407887097094</v>
      </c>
      <c r="AV287" s="7">
        <f t="shared" si="1088"/>
        <v>-6.2049778932746991</v>
      </c>
      <c r="AW287" s="7"/>
      <c r="AX287" s="7">
        <f t="shared" si="996"/>
        <v>54.97691944413441</v>
      </c>
      <c r="AY287" s="7">
        <f t="shared" ref="AY287:AZ287" si="1122">((AD287/AD226)-1)*100</f>
        <v>27.456264153039477</v>
      </c>
      <c r="AZ287" s="7">
        <f t="shared" si="1122"/>
        <v>54.673189399026924</v>
      </c>
      <c r="BA287" s="7">
        <f t="shared" si="998"/>
        <v>0.30373004510748558</v>
      </c>
      <c r="BB287" s="7"/>
      <c r="BC287" s="7">
        <f t="shared" si="938"/>
        <v>130.22347089185712</v>
      </c>
      <c r="BD287" s="7">
        <f t="shared" ref="BD287:BE287" si="1123">((AD287/AD175)-1)*100</f>
        <v>195.47776948294623</v>
      </c>
      <c r="BE287" s="7">
        <f t="shared" si="1123"/>
        <v>228.90674168311301</v>
      </c>
      <c r="BF287" s="7">
        <f t="shared" si="940"/>
        <v>-98.683270791255893</v>
      </c>
      <c r="BH287" s="1">
        <f t="shared" si="1091"/>
        <v>213</v>
      </c>
      <c r="BI287" s="1">
        <f t="shared" si="1092"/>
        <v>190</v>
      </c>
      <c r="BJ287" s="1">
        <f t="shared" si="1093"/>
        <v>208</v>
      </c>
      <c r="BK287" s="1">
        <f t="shared" si="1094"/>
        <v>129</v>
      </c>
      <c r="BL287" s="1">
        <f t="shared" si="1095"/>
        <v>265</v>
      </c>
      <c r="BN287" s="1">
        <f t="shared" si="1004"/>
        <v>216</v>
      </c>
      <c r="BO287" s="1">
        <f t="shared" si="1005"/>
        <v>215</v>
      </c>
      <c r="BP287" s="1">
        <f t="shared" si="1006"/>
        <v>213</v>
      </c>
      <c r="BQ287" s="1">
        <f t="shared" si="1007"/>
        <v>82</v>
      </c>
      <c r="BR287" s="1">
        <f t="shared" si="1008"/>
        <v>216</v>
      </c>
      <c r="BT287" s="1">
        <f t="shared" si="945"/>
        <v>165</v>
      </c>
      <c r="BU287" s="1">
        <f t="shared" si="946"/>
        <v>165</v>
      </c>
      <c r="BV287" s="1">
        <f t="shared" si="947"/>
        <v>165</v>
      </c>
      <c r="BW287" s="1">
        <f t="shared" si="948"/>
        <v>68</v>
      </c>
      <c r="BX287" s="1">
        <f t="shared" si="949"/>
        <v>165</v>
      </c>
    </row>
    <row r="288" spans="1:76">
      <c r="A288" s="1">
        <v>1995</v>
      </c>
      <c r="B288" s="1">
        <v>1</v>
      </c>
      <c r="C288" s="4">
        <v>-2.4849000000000001</v>
      </c>
      <c r="D288" s="4">
        <v>2.593</v>
      </c>
      <c r="E288" s="2">
        <f t="shared" si="1023"/>
        <v>15459.043418930758</v>
      </c>
      <c r="F288" s="2">
        <f t="shared" si="1024"/>
        <v>11694.15943835462</v>
      </c>
      <c r="G288" s="5">
        <f t="shared" si="1025"/>
        <v>1.321945668726564</v>
      </c>
      <c r="H288" s="4">
        <f t="shared" si="1026"/>
        <v>1.325165178115957</v>
      </c>
      <c r="I288" s="4">
        <f t="shared" si="1027"/>
        <v>1.3794704742298791</v>
      </c>
      <c r="J288" s="4">
        <f t="shared" si="1028"/>
        <v>-5.4305296113922097E-2</v>
      </c>
      <c r="K288" s="2" t="str">
        <f t="shared" si="1037"/>
        <v xml:space="preserve">      SPX</v>
      </c>
      <c r="L288" s="11">
        <f t="shared" si="1038"/>
        <v>29156.890598291193</v>
      </c>
      <c r="M288" s="2">
        <f t="shared" si="1029"/>
        <v>16889.84708044774</v>
      </c>
      <c r="N288" s="2">
        <f t="shared" si="1030"/>
        <v>8230.6269812894607</v>
      </c>
      <c r="O288" s="2">
        <f t="shared" si="1031"/>
        <v>8659.2200991582813</v>
      </c>
      <c r="P288" s="2">
        <f t="shared" si="1039"/>
        <v>15459.043418930758</v>
      </c>
      <c r="Q288" s="2">
        <f t="shared" si="1040"/>
        <v>11694.15943835462</v>
      </c>
      <c r="U288" s="5">
        <f t="shared" si="1032"/>
        <v>-2.4849000000000001</v>
      </c>
      <c r="V288" s="4">
        <v>2.5909</v>
      </c>
      <c r="X288" s="6">
        <v>34700</v>
      </c>
      <c r="Y288" s="2" t="str">
        <f t="shared" si="1041"/>
        <v xml:space="preserve">      SPY</v>
      </c>
      <c r="Z288" s="11">
        <f t="shared" si="1046"/>
        <v>29057.511209025986</v>
      </c>
      <c r="AA288" s="16">
        <f t="shared" si="892"/>
        <v>16848.682238502755</v>
      </c>
      <c r="AB288" s="16">
        <f t="shared" si="893"/>
        <v>8210.6530206781408</v>
      </c>
      <c r="AC288" s="16">
        <f t="shared" si="894"/>
        <v>8638.0292178246145</v>
      </c>
      <c r="AD288" s="2">
        <f t="shared" si="1017"/>
        <v>15459.043418930758</v>
      </c>
      <c r="AE288" s="2">
        <f t="shared" si="1018"/>
        <v>11640.637408791285</v>
      </c>
      <c r="AF288" s="12" t="str">
        <f t="shared" si="1085"/>
        <v/>
      </c>
      <c r="AG288" s="13" t="str">
        <f t="shared" si="1079"/>
        <v/>
      </c>
      <c r="AH288" s="13" t="str">
        <f t="shared" ref="AH288:AI288" si="1124">IF($B288=12,((AD288/AD276)-1)*100,"")</f>
        <v/>
      </c>
      <c r="AI288" s="13" t="str">
        <f t="shared" si="1124"/>
        <v/>
      </c>
      <c r="AK288" s="12"/>
      <c r="AS288" s="7">
        <f t="shared" si="1081"/>
        <v>-5.7866562222779301</v>
      </c>
      <c r="AT288" s="7">
        <f t="shared" ref="AT288:AU288" si="1125">((AD288/AD276)-1)*100</f>
        <v>-5.0542218266392496</v>
      </c>
      <c r="AU288" s="7">
        <f t="shared" si="1125"/>
        <v>0.37041707221010522</v>
      </c>
      <c r="AV288" s="7">
        <f t="shared" si="1088"/>
        <v>-6.1570732944880353</v>
      </c>
      <c r="AW288" s="7"/>
      <c r="AX288" s="7">
        <f t="shared" si="996"/>
        <v>45.687989269886444</v>
      </c>
      <c r="AY288" s="7">
        <f t="shared" ref="AY288:AZ288" si="1126">((AD288/AD227)-1)*100</f>
        <v>13.888780050856386</v>
      </c>
      <c r="AZ288" s="7">
        <f t="shared" si="1126"/>
        <v>54.960026819236418</v>
      </c>
      <c r="BA288" s="7">
        <f t="shared" si="998"/>
        <v>-9.2720375493499745</v>
      </c>
      <c r="BB288" s="7"/>
      <c r="BC288" s="7">
        <f t="shared" si="938"/>
        <v>143.81485960772383</v>
      </c>
      <c r="BD288" s="7">
        <f t="shared" ref="BD288:BE288" si="1127">((AD288/AD176)-1)*100</f>
        <v>172.63143778510138</v>
      </c>
      <c r="BE288" s="7">
        <f t="shared" si="1127"/>
        <v>248.323959919668</v>
      </c>
      <c r="BF288" s="7">
        <f t="shared" si="940"/>
        <v>-104.50910031194417</v>
      </c>
      <c r="BH288" s="1">
        <f t="shared" si="1091"/>
        <v>213</v>
      </c>
      <c r="BI288" s="1">
        <f t="shared" si="1092"/>
        <v>190</v>
      </c>
      <c r="BJ288" s="1">
        <f t="shared" si="1093"/>
        <v>209</v>
      </c>
      <c r="BK288" s="1">
        <f t="shared" si="1094"/>
        <v>129</v>
      </c>
      <c r="BL288" s="1">
        <f t="shared" si="1095"/>
        <v>266</v>
      </c>
      <c r="BN288" s="1">
        <f t="shared" si="1004"/>
        <v>217</v>
      </c>
      <c r="BO288" s="1">
        <f t="shared" si="1005"/>
        <v>216</v>
      </c>
      <c r="BP288" s="1">
        <f t="shared" si="1006"/>
        <v>214</v>
      </c>
      <c r="BQ288" s="1">
        <f t="shared" si="1007"/>
        <v>82</v>
      </c>
      <c r="BR288" s="1">
        <f t="shared" si="1008"/>
        <v>217</v>
      </c>
      <c r="BT288" s="1">
        <f t="shared" si="945"/>
        <v>166</v>
      </c>
      <c r="BU288" s="1">
        <f t="shared" si="946"/>
        <v>166</v>
      </c>
      <c r="BV288" s="1">
        <f t="shared" si="947"/>
        <v>166</v>
      </c>
      <c r="BW288" s="1">
        <f t="shared" si="948"/>
        <v>68</v>
      </c>
      <c r="BX288" s="1">
        <f t="shared" si="949"/>
        <v>166</v>
      </c>
    </row>
    <row r="289" spans="1:76">
      <c r="A289" s="1">
        <v>1995</v>
      </c>
      <c r="B289" s="1">
        <v>2</v>
      </c>
      <c r="C289" s="4">
        <v>0.80769999999999997</v>
      </c>
      <c r="D289" s="4">
        <v>3.8969999999999998</v>
      </c>
      <c r="E289" s="2">
        <f t="shared" si="1023"/>
        <v>15583.90611262546</v>
      </c>
      <c r="F289" s="2">
        <f t="shared" si="1024"/>
        <v>12149.880831667298</v>
      </c>
      <c r="G289" s="5">
        <f t="shared" si="1025"/>
        <v>1.2826385977389803</v>
      </c>
      <c r="H289" s="4">
        <f t="shared" si="1026"/>
        <v>1.2846636729950267</v>
      </c>
      <c r="I289" s="4">
        <f t="shared" si="1027"/>
        <v>1.3539884014691164</v>
      </c>
      <c r="J289" s="4">
        <f t="shared" si="1028"/>
        <v>-6.9324728474089659E-2</v>
      </c>
      <c r="K289" s="2" t="str">
        <f t="shared" si="1037"/>
        <v xml:space="preserve">      SPX</v>
      </c>
      <c r="L289" s="11">
        <f t="shared" si="1038"/>
        <v>30293.134624906601</v>
      </c>
      <c r="M289" s="2">
        <f t="shared" si="1029"/>
        <v>17293.775661839813</v>
      </c>
      <c r="N289" s="2">
        <f t="shared" si="1030"/>
        <v>8297.1057554173349</v>
      </c>
      <c r="O289" s="2">
        <f t="shared" si="1031"/>
        <v>8996.6699064224795</v>
      </c>
      <c r="P289" s="2">
        <f t="shared" si="1039"/>
        <v>15583.90611262546</v>
      </c>
      <c r="Q289" s="2">
        <f t="shared" si="1040"/>
        <v>12149.880831667298</v>
      </c>
      <c r="U289" s="5">
        <f t="shared" si="1032"/>
        <v>0.80769999999999997</v>
      </c>
      <c r="V289" s="4">
        <v>3.8624999999999998</v>
      </c>
      <c r="X289" s="6">
        <v>34731</v>
      </c>
      <c r="Y289" s="2" t="str">
        <f t="shared" si="1041"/>
        <v xml:space="preserve">      SPY</v>
      </c>
      <c r="Z289" s="11">
        <f t="shared" si="1046"/>
        <v>30179.857579474614</v>
      </c>
      <c r="AA289" s="16">
        <f t="shared" si="892"/>
        <v>17248.643561489247</v>
      </c>
      <c r="AB289" s="16">
        <f t="shared" si="893"/>
        <v>8276.9704651261582</v>
      </c>
      <c r="AC289" s="16">
        <f t="shared" si="894"/>
        <v>8971.6730963630889</v>
      </c>
      <c r="AD289" s="2">
        <f t="shared" si="1017"/>
        <v>15583.90611262546</v>
      </c>
      <c r="AE289" s="2">
        <f t="shared" si="1018"/>
        <v>12090.257028705846</v>
      </c>
      <c r="AF289" s="12" t="str">
        <f t="shared" si="1085"/>
        <v/>
      </c>
      <c r="AG289" s="13" t="str">
        <f t="shared" si="1079"/>
        <v/>
      </c>
      <c r="AH289" s="13" t="str">
        <f t="shared" ref="AH289:AI289" si="1128">IF($B289=12,((AD289/AD277)-1)*100,"")</f>
        <v/>
      </c>
      <c r="AI289" s="13" t="str">
        <f t="shared" si="1128"/>
        <v/>
      </c>
      <c r="AK289" s="12"/>
      <c r="AS289" s="7">
        <f t="shared" si="1081"/>
        <v>0.58606217903849345</v>
      </c>
      <c r="AT289" s="7">
        <f t="shared" ref="AT289:AU289" si="1129">((AD289/AD277)-1)*100</f>
        <v>-2.1600098709572468</v>
      </c>
      <c r="AU289" s="7">
        <f t="shared" si="1129"/>
        <v>7.1596082650517756</v>
      </c>
      <c r="AV289" s="7">
        <f t="shared" si="1088"/>
        <v>-6.5735460860132822</v>
      </c>
      <c r="AW289" s="7"/>
      <c r="AX289" s="7">
        <f t="shared" si="996"/>
        <v>51.980406092904438</v>
      </c>
      <c r="AY289" s="7">
        <f t="shared" ref="AY289:AZ289" si="1130">((AD289/AD228)-1)*100</f>
        <v>15.313386419686093</v>
      </c>
      <c r="AZ289" s="7">
        <f t="shared" si="1130"/>
        <v>72.528951670271397</v>
      </c>
      <c r="BA289" s="7">
        <f t="shared" si="998"/>
        <v>-20.548545577366959</v>
      </c>
      <c r="BB289" s="7"/>
      <c r="BC289" s="7">
        <f t="shared" si="938"/>
        <v>136.13354260640014</v>
      </c>
      <c r="BD289" s="7">
        <f t="shared" ref="BD289:BE289" si="1131">((AD289/AD177)-1)*100</f>
        <v>156.27626153414283</v>
      </c>
      <c r="BE289" s="7">
        <f t="shared" si="1131"/>
        <v>245.80522932886484</v>
      </c>
      <c r="BF289" s="7">
        <f t="shared" si="940"/>
        <v>-109.6716867224647</v>
      </c>
      <c r="BH289" s="1">
        <f t="shared" si="1091"/>
        <v>214</v>
      </c>
      <c r="BI289" s="1">
        <f t="shared" si="1092"/>
        <v>190</v>
      </c>
      <c r="BJ289" s="1">
        <f t="shared" si="1093"/>
        <v>210</v>
      </c>
      <c r="BK289" s="1">
        <f t="shared" si="1094"/>
        <v>129</v>
      </c>
      <c r="BL289" s="1">
        <f t="shared" si="1095"/>
        <v>267</v>
      </c>
      <c r="BN289" s="1">
        <f t="shared" si="1004"/>
        <v>218</v>
      </c>
      <c r="BO289" s="1">
        <f t="shared" si="1005"/>
        <v>217</v>
      </c>
      <c r="BP289" s="1">
        <f t="shared" si="1006"/>
        <v>215</v>
      </c>
      <c r="BQ289" s="1">
        <f t="shared" si="1007"/>
        <v>82</v>
      </c>
      <c r="BR289" s="1">
        <f t="shared" si="1008"/>
        <v>218</v>
      </c>
      <c r="BT289" s="1">
        <f t="shared" si="945"/>
        <v>167</v>
      </c>
      <c r="BU289" s="1">
        <f t="shared" si="946"/>
        <v>167</v>
      </c>
      <c r="BV289" s="1">
        <f t="shared" si="947"/>
        <v>167</v>
      </c>
      <c r="BW289" s="1">
        <f t="shared" si="948"/>
        <v>68</v>
      </c>
      <c r="BX289" s="1">
        <f t="shared" si="949"/>
        <v>167</v>
      </c>
    </row>
    <row r="290" spans="1:76">
      <c r="A290" s="1">
        <v>1995</v>
      </c>
      <c r="B290" s="1">
        <v>3</v>
      </c>
      <c r="C290" s="4">
        <v>1.3619000000000001</v>
      </c>
      <c r="D290" s="4">
        <v>2.9510000000000001</v>
      </c>
      <c r="E290" s="2">
        <f t="shared" si="1023"/>
        <v>15796.143329973307</v>
      </c>
      <c r="F290" s="2">
        <f t="shared" si="1024"/>
        <v>12508.423815009799</v>
      </c>
      <c r="G290" s="5">
        <f t="shared" si="1025"/>
        <v>1.2628404316632065</v>
      </c>
      <c r="H290" s="4">
        <f t="shared" si="1026"/>
        <v>1.2638796336313884</v>
      </c>
      <c r="I290" s="4">
        <f t="shared" si="1027"/>
        <v>1.330002093625456</v>
      </c>
      <c r="J290" s="4">
        <f t="shared" si="1028"/>
        <v>-6.6122459994067517E-2</v>
      </c>
      <c r="K290" s="2" t="str">
        <f t="shared" si="1037"/>
        <v xml:space="preserve">      SPX</v>
      </c>
      <c r="L290" s="11">
        <f t="shared" si="1038"/>
        <v>31187.085027687594</v>
      </c>
      <c r="M290" s="2">
        <f t="shared" si="1029"/>
        <v>17672.265674061367</v>
      </c>
      <c r="N290" s="2">
        <f t="shared" si="1030"/>
        <v>8410.1040387003632</v>
      </c>
      <c r="O290" s="2">
        <f t="shared" si="1031"/>
        <v>9262.1616353610061</v>
      </c>
      <c r="P290" s="2">
        <f t="shared" si="1039"/>
        <v>15796.143329973307</v>
      </c>
      <c r="Q290" s="2">
        <f t="shared" si="1040"/>
        <v>12508.423815009799</v>
      </c>
      <c r="U290" s="5">
        <f t="shared" si="1032"/>
        <v>1.3619000000000001</v>
      </c>
      <c r="V290" s="4">
        <v>2.9243999999999999</v>
      </c>
      <c r="X290" s="6">
        <v>34759</v>
      </c>
      <c r="Y290" s="2" t="str">
        <f t="shared" si="1041"/>
        <v xml:space="preserve">      SPY</v>
      </c>
      <c r="Z290" s="11">
        <f t="shared" si="1046"/>
        <v>31062.437334528771</v>
      </c>
      <c r="AA290" s="16">
        <f t="shared" si="892"/>
        <v>17623.735230283844</v>
      </c>
      <c r="AB290" s="16">
        <f t="shared" si="893"/>
        <v>8389.6945258907126</v>
      </c>
      <c r="AC290" s="16">
        <f t="shared" si="894"/>
        <v>9234.0407043931318</v>
      </c>
      <c r="AD290" s="2">
        <f t="shared" si="1017"/>
        <v>15796.143329973307</v>
      </c>
      <c r="AE290" s="2">
        <f t="shared" si="1018"/>
        <v>12443.82450525332</v>
      </c>
      <c r="AF290" s="12" t="str">
        <f t="shared" si="1085"/>
        <v/>
      </c>
      <c r="AG290" s="13" t="str">
        <f t="shared" si="1079"/>
        <v/>
      </c>
      <c r="AH290" s="13" t="str">
        <f t="shared" ref="AH290:AI290" si="1132">IF($B290=12,((AD290/AD278)-1)*100,"")</f>
        <v/>
      </c>
      <c r="AI290" s="13" t="str">
        <f t="shared" si="1132"/>
        <v/>
      </c>
      <c r="AK290" s="12"/>
      <c r="AS290" s="7">
        <f t="shared" si="1081"/>
        <v>8.2442352899255056</v>
      </c>
      <c r="AT290" s="7">
        <f t="shared" ref="AT290:AU290" si="1133">((AD290/AD278)-1)*100</f>
        <v>0.36734621125518174</v>
      </c>
      <c r="AU290" s="7">
        <f t="shared" si="1133"/>
        <v>15.318261788319187</v>
      </c>
      <c r="AV290" s="7">
        <f t="shared" si="1088"/>
        <v>-7.0740264983936818</v>
      </c>
      <c r="AW290" s="7"/>
      <c r="AX290" s="7">
        <f t="shared" si="996"/>
        <v>56.937321443197384</v>
      </c>
      <c r="AY290" s="7">
        <f t="shared" ref="AY290:AZ290" si="1134">((AD290/AD229)-1)*100</f>
        <v>17.266715254642229</v>
      </c>
      <c r="AZ290" s="7">
        <f t="shared" si="1134"/>
        <v>75.316314205944266</v>
      </c>
      <c r="BA290" s="7">
        <f t="shared" si="998"/>
        <v>-18.378992762746883</v>
      </c>
      <c r="BB290" s="7"/>
      <c r="BC290" s="7">
        <f t="shared" si="938"/>
        <v>138.88106805580242</v>
      </c>
      <c r="BD290" s="7">
        <f t="shared" ref="BD290:BE290" si="1135">((AD290/AD178)-1)*100</f>
        <v>155.32234716521853</v>
      </c>
      <c r="BE290" s="7">
        <f t="shared" si="1135"/>
        <v>233.07251373806434</v>
      </c>
      <c r="BF290" s="7">
        <f t="shared" si="940"/>
        <v>-94.191445682261929</v>
      </c>
      <c r="BH290" s="1">
        <f t="shared" si="1091"/>
        <v>215</v>
      </c>
      <c r="BI290" s="1">
        <f t="shared" si="1092"/>
        <v>191</v>
      </c>
      <c r="BJ290" s="1">
        <f t="shared" si="1093"/>
        <v>211</v>
      </c>
      <c r="BK290" s="1">
        <f t="shared" si="1094"/>
        <v>129</v>
      </c>
      <c r="BL290" s="1">
        <f t="shared" si="1095"/>
        <v>268</v>
      </c>
      <c r="BN290" s="1">
        <f t="shared" si="1004"/>
        <v>219</v>
      </c>
      <c r="BO290" s="1">
        <f t="shared" si="1005"/>
        <v>218</v>
      </c>
      <c r="BP290" s="1">
        <f t="shared" si="1006"/>
        <v>216</v>
      </c>
      <c r="BQ290" s="1">
        <f t="shared" si="1007"/>
        <v>82</v>
      </c>
      <c r="BR290" s="1">
        <f t="shared" si="1008"/>
        <v>219</v>
      </c>
      <c r="BT290" s="1">
        <f t="shared" si="945"/>
        <v>168</v>
      </c>
      <c r="BU290" s="1">
        <f t="shared" si="946"/>
        <v>168</v>
      </c>
      <c r="BV290" s="1">
        <f t="shared" si="947"/>
        <v>168</v>
      </c>
      <c r="BW290" s="1">
        <f t="shared" si="948"/>
        <v>68</v>
      </c>
      <c r="BX290" s="1">
        <f t="shared" si="949"/>
        <v>168</v>
      </c>
    </row>
    <row r="291" spans="1:76">
      <c r="A291" s="1">
        <v>1995</v>
      </c>
      <c r="B291" s="1">
        <v>4</v>
      </c>
      <c r="C291" s="4">
        <v>3.0621</v>
      </c>
      <c r="D291" s="4">
        <v>2.9449999999999998</v>
      </c>
      <c r="E291" s="2">
        <f t="shared" si="1023"/>
        <v>16279.83703488042</v>
      </c>
      <c r="F291" s="2">
        <f t="shared" si="1024"/>
        <v>12876.796896361837</v>
      </c>
      <c r="G291" s="5">
        <f t="shared" si="1025"/>
        <v>1.2642769134209195</v>
      </c>
      <c r="H291" s="4">
        <f t="shared" si="1026"/>
        <v>1.2642579953357038</v>
      </c>
      <c r="I291" s="4">
        <f t="shared" si="1027"/>
        <v>1.3127059935716308</v>
      </c>
      <c r="J291" s="4">
        <f t="shared" si="1028"/>
        <v>-4.8447998235926937E-2</v>
      </c>
      <c r="K291" s="2" t="str">
        <f t="shared" si="1037"/>
        <v xml:space="preserve">      SPX</v>
      </c>
      <c r="L291" s="11">
        <f t="shared" si="1038"/>
        <v>32105.544681752992</v>
      </c>
      <c r="M291" s="2">
        <f t="shared" si="1029"/>
        <v>18202.562129991795</v>
      </c>
      <c r="N291" s="2">
        <f t="shared" si="1030"/>
        <v>8667.6298344694078</v>
      </c>
      <c r="O291" s="2">
        <f t="shared" si="1031"/>
        <v>9534.932295522387</v>
      </c>
      <c r="P291" s="2">
        <f t="shared" si="1039"/>
        <v>16279.83703488042</v>
      </c>
      <c r="Q291" s="2">
        <f t="shared" si="1040"/>
        <v>12876.796896361837</v>
      </c>
      <c r="U291" s="5">
        <f t="shared" si="1032"/>
        <v>3.0621</v>
      </c>
      <c r="V291" s="4">
        <v>2.9142000000000001</v>
      </c>
      <c r="X291" s="6">
        <v>34790</v>
      </c>
      <c r="Y291" s="2" t="str">
        <f t="shared" si="1041"/>
        <v xml:space="preserve">      SPY</v>
      </c>
      <c r="Z291" s="11">
        <f t="shared" si="1046"/>
        <v>31967.658883331609</v>
      </c>
      <c r="AA291" s="16">
        <f t="shared" si="892"/>
        <v>18149.734480568572</v>
      </c>
      <c r="AB291" s="16">
        <f t="shared" si="893"/>
        <v>8646.5953619680131</v>
      </c>
      <c r="AC291" s="16">
        <f t="shared" si="894"/>
        <v>9503.1391186005567</v>
      </c>
      <c r="AD291" s="2">
        <f t="shared" si="1017"/>
        <v>16279.83703488042</v>
      </c>
      <c r="AE291" s="2">
        <f t="shared" si="1018"/>
        <v>12806.462438985413</v>
      </c>
      <c r="AF291" s="12" t="str">
        <f t="shared" si="1085"/>
        <v/>
      </c>
      <c r="AG291" s="13" t="str">
        <f t="shared" si="1079"/>
        <v/>
      </c>
      <c r="AH291" s="13" t="str">
        <f t="shared" ref="AH291:AI291" si="1136">IF($B291=12,((AD291/AD279)-1)*100,"")</f>
        <v/>
      </c>
      <c r="AI291" s="13" t="str">
        <f t="shared" si="1136"/>
        <v/>
      </c>
      <c r="AK291" s="12"/>
      <c r="AS291" s="7">
        <f t="shared" si="1081"/>
        <v>8.5556171807799064</v>
      </c>
      <c r="AT291" s="7">
        <f t="shared" ref="AT291:AU291" si="1137">((AD291/AD279)-1)*100</f>
        <v>0.80072376420550206</v>
      </c>
      <c r="AU291" s="7">
        <f t="shared" si="1137"/>
        <v>17.206865548925432</v>
      </c>
      <c r="AV291" s="7">
        <f t="shared" si="1088"/>
        <v>-8.6512483681455254</v>
      </c>
      <c r="AW291" s="7"/>
      <c r="AX291" s="7">
        <f t="shared" si="996"/>
        <v>60.337280310105371</v>
      </c>
      <c r="AY291" s="7">
        <f t="shared" ref="AY291:AZ291" si="1138">((AD291/AD230)-1)*100</f>
        <v>19.979410040369139</v>
      </c>
      <c r="AZ291" s="7">
        <f t="shared" si="1138"/>
        <v>75.767542361942432</v>
      </c>
      <c r="BA291" s="7">
        <f t="shared" si="998"/>
        <v>-15.430262051837062</v>
      </c>
      <c r="BB291" s="7"/>
      <c r="BC291" s="7">
        <f t="shared" si="938"/>
        <v>134.49754873336443</v>
      </c>
      <c r="BD291" s="7">
        <f t="shared" ref="BD291:BE291" si="1139">((AD291/AD179)-1)*100</f>
        <v>167.98957614859745</v>
      </c>
      <c r="BE291" s="7">
        <f t="shared" si="1139"/>
        <v>226.96056099259715</v>
      </c>
      <c r="BF291" s="7">
        <f t="shared" si="940"/>
        <v>-92.463012259232727</v>
      </c>
      <c r="BH291" s="1">
        <f t="shared" si="1091"/>
        <v>216</v>
      </c>
      <c r="BI291" s="1">
        <f t="shared" si="1092"/>
        <v>192</v>
      </c>
      <c r="BJ291" s="1">
        <f t="shared" si="1093"/>
        <v>212</v>
      </c>
      <c r="BK291" s="1">
        <f t="shared" si="1094"/>
        <v>129</v>
      </c>
      <c r="BL291" s="1">
        <f t="shared" si="1095"/>
        <v>269</v>
      </c>
      <c r="BN291" s="1">
        <f t="shared" si="1004"/>
        <v>220</v>
      </c>
      <c r="BO291" s="1">
        <f t="shared" si="1005"/>
        <v>219</v>
      </c>
      <c r="BP291" s="1">
        <f t="shared" si="1006"/>
        <v>217</v>
      </c>
      <c r="BQ291" s="1">
        <f t="shared" si="1007"/>
        <v>82</v>
      </c>
      <c r="BR291" s="1">
        <f t="shared" si="1008"/>
        <v>220</v>
      </c>
      <c r="BT291" s="1">
        <f t="shared" si="945"/>
        <v>169</v>
      </c>
      <c r="BU291" s="1">
        <f t="shared" si="946"/>
        <v>169</v>
      </c>
      <c r="BV291" s="1">
        <f t="shared" si="947"/>
        <v>169</v>
      </c>
      <c r="BW291" s="1">
        <f t="shared" si="948"/>
        <v>68</v>
      </c>
      <c r="BX291" s="1">
        <f t="shared" si="949"/>
        <v>169</v>
      </c>
    </row>
    <row r="292" spans="1:76">
      <c r="A292" s="1">
        <v>1995</v>
      </c>
      <c r="B292" s="1">
        <v>5</v>
      </c>
      <c r="C292" s="4">
        <v>-0.84440000000000004</v>
      </c>
      <c r="D292" s="4">
        <v>3.9969999999999999</v>
      </c>
      <c r="E292" s="2">
        <f t="shared" si="1023"/>
        <v>16142.370090957889</v>
      </c>
      <c r="F292" s="2">
        <f t="shared" si="1024"/>
        <v>13391.482468309419</v>
      </c>
      <c r="G292" s="5">
        <f t="shared" si="1025"/>
        <v>1.2054206940238597</v>
      </c>
      <c r="H292" s="4">
        <f t="shared" si="1026"/>
        <v>1.2082224702768045</v>
      </c>
      <c r="I292" s="4">
        <f t="shared" si="1027"/>
        <v>1.2844730200064278</v>
      </c>
      <c r="J292" s="4">
        <f t="shared" si="1028"/>
        <v>-7.6250549729623307E-2</v>
      </c>
      <c r="K292" s="2" t="str">
        <f t="shared" si="1037"/>
        <v xml:space="preserve">      SPX</v>
      </c>
      <c r="L292" s="11">
        <f t="shared" si="1038"/>
        <v>33388.80330268266</v>
      </c>
      <c r="M292" s="2">
        <f t="shared" si="1029"/>
        <v>18510.483907521564</v>
      </c>
      <c r="N292" s="2">
        <f t="shared" si="1030"/>
        <v>8594.4403681471485</v>
      </c>
      <c r="O292" s="2">
        <f t="shared" si="1031"/>
        <v>9916.0435393744174</v>
      </c>
      <c r="P292" s="2">
        <f t="shared" si="1039"/>
        <v>16142.370090957889</v>
      </c>
      <c r="Q292" s="2">
        <f t="shared" si="1040"/>
        <v>13391.482468309419</v>
      </c>
      <c r="U292" s="5">
        <f t="shared" si="1032"/>
        <v>-0.84440000000000004</v>
      </c>
      <c r="V292" s="4">
        <v>3.976</v>
      </c>
      <c r="X292" s="6">
        <v>34820</v>
      </c>
      <c r="Y292" s="2" t="str">
        <f t="shared" si="1041"/>
        <v xml:space="preserve">      SPY</v>
      </c>
      <c r="Z292" s="11">
        <f t="shared" si="1046"/>
        <v>33238.693000532876</v>
      </c>
      <c r="AA292" s="16">
        <f t="shared" si="892"/>
        <v>18454.567440687671</v>
      </c>
      <c r="AB292" s="16">
        <f t="shared" si="893"/>
        <v>8573.5835107315543</v>
      </c>
      <c r="AC292" s="16">
        <f t="shared" si="894"/>
        <v>9880.9839299561154</v>
      </c>
      <c r="AD292" s="2">
        <f t="shared" si="1017"/>
        <v>16142.370090957889</v>
      </c>
      <c r="AE292" s="2">
        <f t="shared" si="1018"/>
        <v>13315.647385559472</v>
      </c>
      <c r="AF292" s="12" t="str">
        <f t="shared" si="1085"/>
        <v/>
      </c>
      <c r="AG292" s="13" t="str">
        <f t="shared" si="1079"/>
        <v/>
      </c>
      <c r="AH292" s="13" t="str">
        <f t="shared" ref="AH292:AI292" si="1140">IF($B292=12,((AD292/AD280)-1)*100,"")</f>
        <v/>
      </c>
      <c r="AI292" s="13" t="str">
        <f t="shared" si="1140"/>
        <v/>
      </c>
      <c r="AK292" s="12"/>
      <c r="AS292" s="7">
        <f t="shared" si="1081"/>
        <v>11.216990912106461</v>
      </c>
      <c r="AT292" s="7">
        <f t="shared" ref="AT292:AU292" si="1141">((AD292/AD280)-1)*100</f>
        <v>-1.5157841942334604</v>
      </c>
      <c r="AU292" s="7">
        <f t="shared" si="1141"/>
        <v>19.928014386548988</v>
      </c>
      <c r="AV292" s="7">
        <f t="shared" si="1088"/>
        <v>-8.711023474442527</v>
      </c>
      <c r="AW292" s="7"/>
      <c r="AX292" s="7">
        <f t="shared" si="996"/>
        <v>68.479131224385313</v>
      </c>
      <c r="AY292" s="7">
        <f t="shared" ref="AY292:AZ292" si="1142">((AD292/AD231)-1)*100</f>
        <v>20.227125769937615</v>
      </c>
      <c r="AZ292" s="7">
        <f t="shared" si="1142"/>
        <v>87.432500739709013</v>
      </c>
      <c r="BA292" s="7">
        <f t="shared" si="998"/>
        <v>-18.953369515323701</v>
      </c>
      <c r="BB292" s="7"/>
      <c r="BC292" s="7">
        <f t="shared" si="938"/>
        <v>142.46578751877311</v>
      </c>
      <c r="BD292" s="7">
        <f t="shared" ref="BD292:BE292" si="1143">((AD292/AD180)-1)*100</f>
        <v>192.24176775611053</v>
      </c>
      <c r="BE292" s="7">
        <f t="shared" si="1143"/>
        <v>238.07069769753357</v>
      </c>
      <c r="BF292" s="7">
        <f t="shared" si="940"/>
        <v>-95.604910178760463</v>
      </c>
      <c r="BH292" s="1">
        <f t="shared" si="1091"/>
        <v>217</v>
      </c>
      <c r="BI292" s="1">
        <f t="shared" si="1092"/>
        <v>192</v>
      </c>
      <c r="BJ292" s="1">
        <f t="shared" si="1093"/>
        <v>213</v>
      </c>
      <c r="BK292" s="1">
        <f t="shared" si="1094"/>
        <v>129</v>
      </c>
      <c r="BL292" s="1">
        <f t="shared" si="1095"/>
        <v>270</v>
      </c>
      <c r="BN292" s="1">
        <f t="shared" si="1004"/>
        <v>221</v>
      </c>
      <c r="BO292" s="1">
        <f t="shared" si="1005"/>
        <v>220</v>
      </c>
      <c r="BP292" s="1">
        <f t="shared" si="1006"/>
        <v>218</v>
      </c>
      <c r="BQ292" s="1">
        <f t="shared" si="1007"/>
        <v>82</v>
      </c>
      <c r="BR292" s="1">
        <f t="shared" si="1008"/>
        <v>221</v>
      </c>
      <c r="BT292" s="1">
        <f t="shared" si="945"/>
        <v>170</v>
      </c>
      <c r="BU292" s="1">
        <f t="shared" si="946"/>
        <v>170</v>
      </c>
      <c r="BV292" s="1">
        <f t="shared" si="947"/>
        <v>170</v>
      </c>
      <c r="BW292" s="1">
        <f t="shared" si="948"/>
        <v>68</v>
      </c>
      <c r="BX292" s="1">
        <f t="shared" si="949"/>
        <v>170</v>
      </c>
    </row>
    <row r="293" spans="1:76">
      <c r="A293" s="1">
        <v>1995</v>
      </c>
      <c r="B293" s="1">
        <v>6</v>
      </c>
      <c r="C293" s="4">
        <v>-1.7841</v>
      </c>
      <c r="D293" s="4">
        <v>2.323</v>
      </c>
      <c r="E293" s="2">
        <f t="shared" si="1023"/>
        <v>15854.37406616511</v>
      </c>
      <c r="F293" s="2">
        <f t="shared" si="1024"/>
        <v>13702.566606048249</v>
      </c>
      <c r="G293" s="5">
        <f t="shared" si="1025"/>
        <v>1.1570368181364696</v>
      </c>
      <c r="H293" s="4">
        <f t="shared" si="1026"/>
        <v>1.1594742301431522</v>
      </c>
      <c r="I293" s="4">
        <f t="shared" si="1027"/>
        <v>1.2509371774090705</v>
      </c>
      <c r="J293" s="4">
        <f t="shared" si="1028"/>
        <v>-9.1462947265918304E-2</v>
      </c>
      <c r="K293" s="2" t="str">
        <f t="shared" si="1037"/>
        <v xml:space="preserve">      SPX</v>
      </c>
      <c r="L293" s="11">
        <f t="shared" si="1038"/>
        <v>34164.425203403982</v>
      </c>
      <c r="M293" s="2">
        <f t="shared" si="1029"/>
        <v>18587.500188333121</v>
      </c>
      <c r="N293" s="2">
        <f t="shared" si="1030"/>
        <v>8441.1069575390356</v>
      </c>
      <c r="O293" s="2">
        <f t="shared" si="1031"/>
        <v>10146.393230794087</v>
      </c>
      <c r="P293" s="2">
        <f t="shared" si="1039"/>
        <v>15854.37406616511</v>
      </c>
      <c r="Q293" s="2">
        <f t="shared" si="1040"/>
        <v>13702.566606048249</v>
      </c>
      <c r="U293" s="5">
        <f t="shared" si="1032"/>
        <v>-1.7841</v>
      </c>
      <c r="V293" s="4">
        <v>2.2930999999999999</v>
      </c>
      <c r="X293" s="6">
        <v>34851</v>
      </c>
      <c r="Y293" s="2" t="str">
        <f t="shared" si="1041"/>
        <v xml:space="preserve">      SPY</v>
      </c>
      <c r="Z293" s="11">
        <f t="shared" si="1046"/>
        <v>34000.889469728099</v>
      </c>
      <c r="AA293" s="16">
        <f t="shared" si="892"/>
        <v>18528.186979770529</v>
      </c>
      <c r="AB293" s="16">
        <f t="shared" si="893"/>
        <v>8420.6222073165918</v>
      </c>
      <c r="AC293" s="16">
        <f t="shared" si="894"/>
        <v>10107.564772453939</v>
      </c>
      <c r="AD293" s="2">
        <f t="shared" si="1017"/>
        <v>15854.37406616511</v>
      </c>
      <c r="AE293" s="2">
        <f t="shared" si="1018"/>
        <v>13620.988495757738</v>
      </c>
      <c r="AF293" s="12" t="str">
        <f t="shared" si="1085"/>
        <v/>
      </c>
      <c r="AG293" s="13" t="str">
        <f t="shared" si="1079"/>
        <v/>
      </c>
      <c r="AH293" s="13" t="str">
        <f t="shared" ref="AH293:AI293" si="1144">IF($B293=12,((AD293/AD281)-1)*100,"")</f>
        <v/>
      </c>
      <c r="AI293" s="13" t="str">
        <f t="shared" si="1144"/>
        <v/>
      </c>
      <c r="AK293" s="12"/>
      <c r="AS293" s="7">
        <f t="shared" si="1081"/>
        <v>11.035934771273425</v>
      </c>
      <c r="AT293" s="7">
        <f t="shared" ref="AT293:AU293" si="1145">((AD293/AD281)-1)*100</f>
        <v>-5.5951070500987683</v>
      </c>
      <c r="AU293" s="7">
        <f t="shared" si="1145"/>
        <v>25.787680945090518</v>
      </c>
      <c r="AV293" s="7">
        <f t="shared" si="1088"/>
        <v>-14.751746173817093</v>
      </c>
      <c r="AW293" s="7"/>
      <c r="AX293" s="7">
        <f t="shared" si="996"/>
        <v>73.624919840433151</v>
      </c>
      <c r="AY293" s="7">
        <f t="shared" ref="AY293:AZ293" si="1146">((AD293/AD232)-1)*100</f>
        <v>18.960798073648121</v>
      </c>
      <c r="AZ293" s="7">
        <f t="shared" si="1146"/>
        <v>74.695916587704247</v>
      </c>
      <c r="BA293" s="7">
        <f t="shared" si="998"/>
        <v>-1.0709967472710957</v>
      </c>
      <c r="BB293" s="7"/>
      <c r="BC293" s="7">
        <f t="shared" si="938"/>
        <v>130.77531564770047</v>
      </c>
      <c r="BD293" s="7">
        <f t="shared" ref="BD293:BE293" si="1147">((AD293/AD181)-1)*100</f>
        <v>197.38952832341835</v>
      </c>
      <c r="BE293" s="7">
        <f t="shared" si="1147"/>
        <v>221.77064142027052</v>
      </c>
      <c r="BF293" s="7">
        <f t="shared" si="940"/>
        <v>-90.995325772570055</v>
      </c>
      <c r="BH293" s="1">
        <f t="shared" si="1091"/>
        <v>218</v>
      </c>
      <c r="BI293" s="1">
        <f t="shared" si="1092"/>
        <v>192</v>
      </c>
      <c r="BJ293" s="1">
        <f t="shared" si="1093"/>
        <v>214</v>
      </c>
      <c r="BK293" s="1">
        <f t="shared" si="1094"/>
        <v>129</v>
      </c>
      <c r="BL293" s="1">
        <f t="shared" si="1095"/>
        <v>271</v>
      </c>
      <c r="BN293" s="1">
        <f t="shared" si="1004"/>
        <v>222</v>
      </c>
      <c r="BO293" s="1">
        <f t="shared" si="1005"/>
        <v>221</v>
      </c>
      <c r="BP293" s="1">
        <f t="shared" si="1006"/>
        <v>219</v>
      </c>
      <c r="BQ293" s="1">
        <f t="shared" si="1007"/>
        <v>82</v>
      </c>
      <c r="BR293" s="1">
        <f t="shared" si="1008"/>
        <v>222</v>
      </c>
      <c r="BT293" s="1">
        <f t="shared" si="945"/>
        <v>171</v>
      </c>
      <c r="BU293" s="1">
        <f t="shared" si="946"/>
        <v>171</v>
      </c>
      <c r="BV293" s="1">
        <f t="shared" si="947"/>
        <v>171</v>
      </c>
      <c r="BW293" s="1">
        <f t="shared" si="948"/>
        <v>68</v>
      </c>
      <c r="BX293" s="1">
        <f t="shared" si="949"/>
        <v>171</v>
      </c>
    </row>
    <row r="294" spans="1:76">
      <c r="A294" s="1">
        <v>1995</v>
      </c>
      <c r="B294" s="1">
        <v>7</v>
      </c>
      <c r="C294" s="4">
        <v>2.6114999999999999</v>
      </c>
      <c r="D294" s="4">
        <v>3.3159999999999998</v>
      </c>
      <c r="E294" s="2">
        <f t="shared" si="1023"/>
        <v>16268.41104490301</v>
      </c>
      <c r="F294" s="2">
        <f t="shared" si="1024"/>
        <v>14156.94371470481</v>
      </c>
      <c r="G294" s="5">
        <f t="shared" si="1025"/>
        <v>1.1491471162666995</v>
      </c>
      <c r="H294" s="4">
        <f t="shared" si="1026"/>
        <v>1.1496388835941496</v>
      </c>
      <c r="I294" s="4">
        <f t="shared" si="1027"/>
        <v>1.2241503192137098</v>
      </c>
      <c r="J294" s="4">
        <f t="shared" si="1028"/>
        <v>-7.4511435619560196E-2</v>
      </c>
      <c r="K294" s="2" t="str">
        <f t="shared" si="1037"/>
        <v xml:space="preserve">      SPX</v>
      </c>
      <c r="L294" s="11">
        <f t="shared" si="1038"/>
        <v>35297.317543148863</v>
      </c>
      <c r="M294" s="2">
        <f t="shared" si="1029"/>
        <v>19144.394096062388</v>
      </c>
      <c r="N294" s="2">
        <f t="shared" si="1030"/>
        <v>8661.5464657351658</v>
      </c>
      <c r="O294" s="2">
        <f t="shared" si="1031"/>
        <v>10482.84763032722</v>
      </c>
      <c r="P294" s="2">
        <f t="shared" si="1039"/>
        <v>16268.41104490301</v>
      </c>
      <c r="Q294" s="2">
        <f t="shared" si="1040"/>
        <v>14156.94371470481</v>
      </c>
      <c r="U294" s="5">
        <f t="shared" si="1032"/>
        <v>2.6114999999999999</v>
      </c>
      <c r="V294" s="4">
        <v>3.3014999999999999</v>
      </c>
      <c r="X294" s="6">
        <v>34881</v>
      </c>
      <c r="Y294" s="2" t="str">
        <f t="shared" si="1041"/>
        <v xml:space="preserve">      SPY</v>
      </c>
      <c r="Z294" s="11">
        <f t="shared" si="1046"/>
        <v>35123.428835571176</v>
      </c>
      <c r="AA294" s="16">
        <f t="shared" si="892"/>
        <v>19081.792779677169</v>
      </c>
      <c r="AB294" s="16">
        <f t="shared" si="893"/>
        <v>8640.5267562606641</v>
      </c>
      <c r="AC294" s="16">
        <f t="shared" si="894"/>
        <v>10441.266023416507</v>
      </c>
      <c r="AD294" s="2">
        <f t="shared" si="1017"/>
        <v>16268.41104490301</v>
      </c>
      <c r="AE294" s="2">
        <f t="shared" si="1018"/>
        <v>14070.685430945179</v>
      </c>
      <c r="AF294" s="12" t="str">
        <f t="shared" si="1085"/>
        <v/>
      </c>
      <c r="AG294" s="13" t="str">
        <f t="shared" si="1079"/>
        <v/>
      </c>
      <c r="AH294" s="13" t="str">
        <f t="shared" ref="AH294:AI294" si="1148">IF($B294=12,((AD294/AD282)-1)*100,"")</f>
        <v/>
      </c>
      <c r="AI294" s="13" t="str">
        <f t="shared" si="1148"/>
        <v/>
      </c>
      <c r="AK294" s="12"/>
      <c r="AS294" s="7">
        <f t="shared" si="1081"/>
        <v>12.760501366226107</v>
      </c>
      <c r="AT294" s="7">
        <f t="shared" ref="AT294:AU294" si="1149">((AD294/AD282)-1)*100</f>
        <v>-4.7692164404729231</v>
      </c>
      <c r="AU294" s="7">
        <f t="shared" si="1149"/>
        <v>25.835675655920888</v>
      </c>
      <c r="AV294" s="7">
        <f t="shared" si="1088"/>
        <v>-13.075174289694781</v>
      </c>
      <c r="AW294" s="7"/>
      <c r="AX294" s="7">
        <f t="shared" si="996"/>
        <v>80.576034803891332</v>
      </c>
      <c r="AY294" s="7">
        <f t="shared" ref="AY294:AZ294" si="1150">((AD294/AD233)-1)*100</f>
        <v>23.986648649791565</v>
      </c>
      <c r="AZ294" s="7">
        <f t="shared" si="1150"/>
        <v>81.689909160681907</v>
      </c>
      <c r="BA294" s="7">
        <f t="shared" si="998"/>
        <v>-1.1138743567905749</v>
      </c>
      <c r="BB294" s="7"/>
      <c r="BC294" s="7">
        <f t="shared" si="938"/>
        <v>125.79714023982929</v>
      </c>
      <c r="BD294" s="7">
        <f t="shared" ref="BD294:BE294" si="1151">((AD294/AD182)-1)*100</f>
        <v>205.83511564743736</v>
      </c>
      <c r="BE294" s="7">
        <f t="shared" si="1151"/>
        <v>214.82955810034267</v>
      </c>
      <c r="BF294" s="7">
        <f t="shared" si="940"/>
        <v>-89.032417860513377</v>
      </c>
      <c r="BH294" s="1">
        <f t="shared" si="1091"/>
        <v>219</v>
      </c>
      <c r="BI294" s="1">
        <f t="shared" si="1092"/>
        <v>192</v>
      </c>
      <c r="BJ294" s="1">
        <f t="shared" si="1093"/>
        <v>215</v>
      </c>
      <c r="BK294" s="1">
        <f t="shared" si="1094"/>
        <v>129</v>
      </c>
      <c r="BL294" s="1">
        <f t="shared" si="1095"/>
        <v>272</v>
      </c>
      <c r="BN294" s="1">
        <f t="shared" si="1004"/>
        <v>223</v>
      </c>
      <c r="BO294" s="1">
        <f t="shared" si="1005"/>
        <v>222</v>
      </c>
      <c r="BP294" s="1">
        <f t="shared" si="1006"/>
        <v>220</v>
      </c>
      <c r="BQ294" s="1">
        <f t="shared" si="1007"/>
        <v>82</v>
      </c>
      <c r="BR294" s="1">
        <f t="shared" si="1008"/>
        <v>223</v>
      </c>
      <c r="BT294" s="1">
        <f t="shared" si="945"/>
        <v>172</v>
      </c>
      <c r="BU294" s="1">
        <f t="shared" si="946"/>
        <v>172</v>
      </c>
      <c r="BV294" s="1">
        <f t="shared" si="947"/>
        <v>172</v>
      </c>
      <c r="BW294" s="1">
        <f t="shared" si="948"/>
        <v>68</v>
      </c>
      <c r="BX294" s="1">
        <f t="shared" si="949"/>
        <v>172</v>
      </c>
    </row>
    <row r="295" spans="1:76">
      <c r="A295" s="1">
        <v>1995</v>
      </c>
      <c r="B295" s="1">
        <v>8</v>
      </c>
      <c r="C295" s="4">
        <v>2.1198000000000001</v>
      </c>
      <c r="D295" s="4">
        <v>0.251</v>
      </c>
      <c r="E295" s="2">
        <f t="shared" si="1023"/>
        <v>16613.268822232865</v>
      </c>
      <c r="F295" s="2">
        <f t="shared" si="1024"/>
        <v>14192.47764342872</v>
      </c>
      <c r="G295" s="5">
        <f t="shared" si="1025"/>
        <v>1.170568609627157</v>
      </c>
      <c r="H295" s="4">
        <f t="shared" si="1026"/>
        <v>1.1695719560065376</v>
      </c>
      <c r="I295" s="4">
        <f t="shared" si="1027"/>
        <v>1.2100498693225117</v>
      </c>
      <c r="J295" s="4">
        <f t="shared" si="1028"/>
        <v>-4.0477913315974057E-2</v>
      </c>
      <c r="K295" s="2" t="str">
        <f t="shared" si="1037"/>
        <v xml:space="preserve">      SPX</v>
      </c>
      <c r="L295" s="11">
        <f t="shared" si="1038"/>
        <v>35385.913810182166</v>
      </c>
      <c r="M295" s="2">
        <f t="shared" si="1029"/>
        <v>19354.313505595164</v>
      </c>
      <c r="N295" s="2">
        <f t="shared" si="1030"/>
        <v>8845.1539277158208</v>
      </c>
      <c r="O295" s="2">
        <f t="shared" si="1031"/>
        <v>10509.159577879342</v>
      </c>
      <c r="P295" s="2">
        <f t="shared" si="1039"/>
        <v>16613.268822232865</v>
      </c>
      <c r="Q295" s="2">
        <f t="shared" si="1040"/>
        <v>14192.47764342872</v>
      </c>
      <c r="U295" s="5">
        <f t="shared" si="1032"/>
        <v>2.1198000000000001</v>
      </c>
      <c r="V295" s="4">
        <v>0.24859999999999999</v>
      </c>
      <c r="X295" s="6">
        <v>34912</v>
      </c>
      <c r="Y295" s="2" t="str">
        <f t="shared" si="1041"/>
        <v xml:space="preserve">      SPY</v>
      </c>
      <c r="Z295" s="11">
        <f t="shared" si="1046"/>
        <v>35210.745679656407</v>
      </c>
      <c r="AA295" s="16">
        <f t="shared" si="892"/>
        <v>19290.911653190597</v>
      </c>
      <c r="AB295" s="16">
        <f t="shared" si="893"/>
        <v>8823.6886424398781</v>
      </c>
      <c r="AC295" s="16">
        <f t="shared" si="894"/>
        <v>10467.22301075072</v>
      </c>
      <c r="AD295" s="2">
        <f t="shared" si="1017"/>
        <v>16613.268822232865</v>
      </c>
      <c r="AE295" s="2">
        <f t="shared" si="1018"/>
        <v>14105.665154926508</v>
      </c>
      <c r="AF295" s="12" t="str">
        <f t="shared" si="1085"/>
        <v/>
      </c>
      <c r="AG295" s="13" t="str">
        <f t="shared" si="1079"/>
        <v/>
      </c>
      <c r="AH295" s="13" t="str">
        <f t="shared" ref="AH295:AI295" si="1152">IF($B295=12,((AD295/AD283)-1)*100,"")</f>
        <v/>
      </c>
      <c r="AI295" s="13" t="str">
        <f t="shared" si="1152"/>
        <v/>
      </c>
      <c r="AK295" s="12"/>
      <c r="AS295" s="7">
        <f t="shared" si="1081"/>
        <v>21.210275318836835</v>
      </c>
      <c r="AT295" s="7">
        <f t="shared" ref="AT295:AU295" si="1153">((AD295/AD283)-1)*100</f>
        <v>4.2776982969372046</v>
      </c>
      <c r="AU295" s="7">
        <f t="shared" si="1153"/>
        <v>21.210275318836793</v>
      </c>
      <c r="AV295" s="7">
        <f t="shared" si="1088"/>
        <v>4.2632564145606011E-14</v>
      </c>
      <c r="AW295" s="7"/>
      <c r="AX295" s="7">
        <f t="shared" si="996"/>
        <v>81.607908211773619</v>
      </c>
      <c r="AY295" s="7">
        <f t="shared" ref="AY295:AZ295" si="1154">((AD295/AD234)-1)*100</f>
        <v>16.961500208187118</v>
      </c>
      <c r="AZ295" s="7">
        <f t="shared" si="1154"/>
        <v>82.728147628743628</v>
      </c>
      <c r="BA295" s="7">
        <f t="shared" si="998"/>
        <v>-1.1202394169700085</v>
      </c>
      <c r="BB295" s="7"/>
      <c r="BC295" s="7">
        <f t="shared" si="938"/>
        <v>128.93629460774875</v>
      </c>
      <c r="BD295" s="7">
        <f t="shared" ref="BD295:BE295" si="1155">((AD295/AD183)-1)*100</f>
        <v>195.66264466691067</v>
      </c>
      <c r="BE295" s="7">
        <f t="shared" si="1155"/>
        <v>219.20648945302113</v>
      </c>
      <c r="BF295" s="7">
        <f t="shared" si="940"/>
        <v>-90.270194845272385</v>
      </c>
      <c r="BH295" s="1">
        <f t="shared" si="1091"/>
        <v>220</v>
      </c>
      <c r="BI295" s="1">
        <f t="shared" si="1092"/>
        <v>193</v>
      </c>
      <c r="BJ295" s="1">
        <f t="shared" si="1093"/>
        <v>216</v>
      </c>
      <c r="BK295" s="1">
        <f t="shared" si="1094"/>
        <v>130</v>
      </c>
      <c r="BL295" s="1">
        <f t="shared" si="1095"/>
        <v>273</v>
      </c>
      <c r="BN295" s="1">
        <f t="shared" si="1004"/>
        <v>224</v>
      </c>
      <c r="BO295" s="1">
        <f t="shared" si="1005"/>
        <v>223</v>
      </c>
      <c r="BP295" s="1">
        <f t="shared" si="1006"/>
        <v>221</v>
      </c>
      <c r="BQ295" s="1">
        <f t="shared" si="1007"/>
        <v>82</v>
      </c>
      <c r="BR295" s="1">
        <f t="shared" si="1008"/>
        <v>224</v>
      </c>
      <c r="BT295" s="1">
        <f t="shared" si="945"/>
        <v>173</v>
      </c>
      <c r="BU295" s="1">
        <f t="shared" si="946"/>
        <v>173</v>
      </c>
      <c r="BV295" s="1">
        <f t="shared" si="947"/>
        <v>173</v>
      </c>
      <c r="BW295" s="1">
        <f t="shared" si="948"/>
        <v>68</v>
      </c>
      <c r="BX295" s="1">
        <f t="shared" si="949"/>
        <v>173</v>
      </c>
    </row>
    <row r="296" spans="1:76">
      <c r="A296" s="1">
        <v>1995</v>
      </c>
      <c r="B296" s="1">
        <v>9</v>
      </c>
      <c r="C296" s="4">
        <v>0.42230000000000001</v>
      </c>
      <c r="D296" s="4">
        <v>4.22</v>
      </c>
      <c r="E296" s="2">
        <f t="shared" si="1023"/>
        <v>16683.426656469157</v>
      </c>
      <c r="F296" s="2">
        <f t="shared" si="1024"/>
        <v>14791.400199981412</v>
      </c>
      <c r="G296" s="5">
        <f t="shared" si="1025"/>
        <v>1.1279139520875192</v>
      </c>
      <c r="H296" s="4">
        <f t="shared" si="1026"/>
        <v>1.1298976665598535</v>
      </c>
      <c r="I296" s="4">
        <f t="shared" si="1027"/>
        <v>1.1884351542606715</v>
      </c>
      <c r="J296" s="4">
        <f t="shared" si="1028"/>
        <v>-5.8537487700818014E-2</v>
      </c>
      <c r="K296" s="2" t="str">
        <f t="shared" si="1037"/>
        <v xml:space="preserve">      SPX</v>
      </c>
      <c r="L296" s="11">
        <f t="shared" si="1038"/>
        <v>36879.199372971852</v>
      </c>
      <c r="M296" s="2">
        <f t="shared" si="1029"/>
        <v>19835.153124818415</v>
      </c>
      <c r="N296" s="2">
        <f t="shared" si="1030"/>
        <v>8882.5070127525651</v>
      </c>
      <c r="O296" s="2">
        <f t="shared" si="1031"/>
        <v>10952.64611206585</v>
      </c>
      <c r="P296" s="2">
        <f t="shared" si="1039"/>
        <v>16683.426656469157</v>
      </c>
      <c r="Q296" s="2">
        <f t="shared" si="1040"/>
        <v>14791.400199981412</v>
      </c>
      <c r="U296" s="5">
        <f t="shared" si="1032"/>
        <v>0.42230000000000001</v>
      </c>
      <c r="V296" s="4">
        <v>4.1855000000000002</v>
      </c>
      <c r="X296" s="6">
        <v>34943</v>
      </c>
      <c r="Y296" s="2" t="str">
        <f t="shared" si="1041"/>
        <v xml:space="preserve">      SPY</v>
      </c>
      <c r="Z296" s="11">
        <f t="shared" si="1046"/>
        <v>36684.491440078426</v>
      </c>
      <c r="AA296" s="16">
        <f t="shared" si="892"/>
        <v>19766.279709442591</v>
      </c>
      <c r="AB296" s="16">
        <f t="shared" si="893"/>
        <v>8860.951079576902</v>
      </c>
      <c r="AC296" s="16">
        <f t="shared" si="894"/>
        <v>10905.328629865691</v>
      </c>
      <c r="AD296" s="2">
        <f t="shared" si="1017"/>
        <v>16683.426656469157</v>
      </c>
      <c r="AE296" s="2">
        <f t="shared" si="1018"/>
        <v>14696.057769985957</v>
      </c>
      <c r="AF296" s="12" t="str">
        <f t="shared" si="1085"/>
        <v/>
      </c>
      <c r="AG296" s="13" t="str">
        <f t="shared" si="1079"/>
        <v/>
      </c>
      <c r="AH296" s="13" t="str">
        <f t="shared" ref="AH296:AI296" si="1156">IF($B296=12,((AD296/AD284)-1)*100,"")</f>
        <v/>
      </c>
      <c r="AI296" s="13" t="str">
        <f t="shared" si="1156"/>
        <v/>
      </c>
      <c r="AK296" s="12"/>
      <c r="AS296" s="7">
        <f t="shared" si="1081"/>
        <v>29.444833106432043</v>
      </c>
      <c r="AT296" s="7">
        <f t="shared" ref="AT296:AU296" si="1157">((AD296/AD284)-1)*100</f>
        <v>5.7128206592486963</v>
      </c>
      <c r="AU296" s="7">
        <f t="shared" si="1157"/>
        <v>29.444833106432</v>
      </c>
      <c r="AV296" s="7">
        <f t="shared" si="1088"/>
        <v>4.2632564145606011E-14</v>
      </c>
      <c r="AW296" s="7"/>
      <c r="AX296" s="7">
        <f t="shared" si="996"/>
        <v>62.286854119526723</v>
      </c>
      <c r="AY296" s="7">
        <f t="shared" ref="AY296:AZ296" si="1158">((AD296/AD235)-1)*100</f>
        <v>0.74288860432847326</v>
      </c>
      <c r="AZ296" s="7">
        <f t="shared" si="1158"/>
        <v>109.29435059832753</v>
      </c>
      <c r="BA296" s="7">
        <f t="shared" si="998"/>
        <v>-47.007496478800803</v>
      </c>
      <c r="BB296" s="7"/>
      <c r="BC296" s="7">
        <f t="shared" si="938"/>
        <v>126.47020814522985</v>
      </c>
      <c r="BD296" s="7">
        <f t="shared" ref="BD296:BE296" si="1159">((AD296/AD184)-1)*100</f>
        <v>208.4936210163998</v>
      </c>
      <c r="BE296" s="7">
        <f t="shared" si="1159"/>
        <v>215.76801848564125</v>
      </c>
      <c r="BF296" s="7">
        <f t="shared" si="940"/>
        <v>-89.297810340411402</v>
      </c>
      <c r="BH296" s="1">
        <f t="shared" si="1091"/>
        <v>221</v>
      </c>
      <c r="BI296" s="1">
        <f t="shared" si="1092"/>
        <v>194</v>
      </c>
      <c r="BJ296" s="1">
        <f t="shared" si="1093"/>
        <v>217</v>
      </c>
      <c r="BK296" s="1">
        <f t="shared" si="1094"/>
        <v>131</v>
      </c>
      <c r="BL296" s="1">
        <f t="shared" si="1095"/>
        <v>274</v>
      </c>
      <c r="BN296" s="1">
        <f t="shared" si="1004"/>
        <v>225</v>
      </c>
      <c r="BO296" s="1">
        <f t="shared" si="1005"/>
        <v>224</v>
      </c>
      <c r="BP296" s="1">
        <f t="shared" si="1006"/>
        <v>222</v>
      </c>
      <c r="BQ296" s="1">
        <f t="shared" si="1007"/>
        <v>82</v>
      </c>
      <c r="BR296" s="1">
        <f t="shared" si="1008"/>
        <v>225</v>
      </c>
      <c r="BT296" s="1">
        <f t="shared" si="945"/>
        <v>174</v>
      </c>
      <c r="BU296" s="1">
        <f t="shared" si="946"/>
        <v>174</v>
      </c>
      <c r="BV296" s="1">
        <f t="shared" si="947"/>
        <v>174</v>
      </c>
      <c r="BW296" s="1">
        <f t="shared" si="948"/>
        <v>68</v>
      </c>
      <c r="BX296" s="1">
        <f t="shared" si="949"/>
        <v>174</v>
      </c>
    </row>
    <row r="297" spans="1:76">
      <c r="A297" s="1">
        <v>1995</v>
      </c>
      <c r="B297" s="1">
        <v>10</v>
      </c>
      <c r="C297" s="4">
        <v>1.0065</v>
      </c>
      <c r="D297" s="4">
        <v>-0.35699999999999998</v>
      </c>
      <c r="E297" s="2">
        <f t="shared" si="1023"/>
        <v>16851.34534576652</v>
      </c>
      <c r="F297" s="2">
        <f t="shared" si="1024"/>
        <v>14738.594901267479</v>
      </c>
      <c r="G297" s="5">
        <f t="shared" si="1025"/>
        <v>1.1433481589427057</v>
      </c>
      <c r="H297" s="4">
        <f t="shared" si="1026"/>
        <v>1.1427076593054271</v>
      </c>
      <c r="I297" s="4">
        <f t="shared" si="1027"/>
        <v>1.1765701554927859</v>
      </c>
      <c r="J297" s="4">
        <f t="shared" si="1028"/>
        <v>-3.3862496187358815E-2</v>
      </c>
      <c r="K297" s="2" t="str">
        <f t="shared" si="1037"/>
        <v xml:space="preserve">      SPX</v>
      </c>
      <c r="L297" s="11">
        <f t="shared" si="1038"/>
        <v>36747.540631210344</v>
      </c>
      <c r="M297" s="2">
        <f t="shared" si="1029"/>
        <v>19885.454611281697</v>
      </c>
      <c r="N297" s="2">
        <f t="shared" si="1030"/>
        <v>8971.9094458359195</v>
      </c>
      <c r="O297" s="2">
        <f t="shared" si="1031"/>
        <v>10913.545165445776</v>
      </c>
      <c r="P297" s="2">
        <f t="shared" si="1039"/>
        <v>16851.34534576652</v>
      </c>
      <c r="Q297" s="2">
        <f t="shared" si="1040"/>
        <v>14738.594901267479</v>
      </c>
      <c r="U297" s="5">
        <f t="shared" si="1032"/>
        <v>1.0065</v>
      </c>
      <c r="V297" s="4">
        <v>-0.376</v>
      </c>
      <c r="X297" s="6">
        <v>34973</v>
      </c>
      <c r="Y297" s="2" t="str">
        <f t="shared" si="1041"/>
        <v xml:space="preserve">      SPY</v>
      </c>
      <c r="Z297" s="11">
        <f t="shared" si="1046"/>
        <v>36546.557752263732</v>
      </c>
      <c r="AA297" s="16">
        <f t="shared" si="892"/>
        <v>19814.461146410242</v>
      </c>
      <c r="AB297" s="16">
        <f t="shared" si="893"/>
        <v>8950.1365521928437</v>
      </c>
      <c r="AC297" s="16">
        <f t="shared" si="894"/>
        <v>10864.324594217396</v>
      </c>
      <c r="AD297" s="2">
        <f t="shared" si="1017"/>
        <v>16851.34534576652</v>
      </c>
      <c r="AE297" s="2">
        <f t="shared" si="1018"/>
        <v>14640.800592770809</v>
      </c>
      <c r="AF297" s="12" t="str">
        <f t="shared" si="1085"/>
        <v/>
      </c>
      <c r="AG297" s="13" t="str">
        <f t="shared" si="1079"/>
        <v/>
      </c>
      <c r="AH297" s="13" t="str">
        <f t="shared" ref="AH297:AI297" si="1160">IF($B297=12,((AD297/AD285)-1)*100,"")</f>
        <v/>
      </c>
      <c r="AI297" s="13" t="str">
        <f t="shared" si="1160"/>
        <v/>
      </c>
      <c r="AK297" s="12"/>
      <c r="AS297" s="7">
        <f t="shared" si="1081"/>
        <v>26.152859399485507</v>
      </c>
      <c r="AT297" s="7">
        <f t="shared" ref="AT297:AU297" si="1161">((AD297/AD285)-1)*100</f>
        <v>6.297842122579711</v>
      </c>
      <c r="AU297" s="7">
        <f t="shared" si="1161"/>
        <v>26.15285939948544</v>
      </c>
      <c r="AV297" s="7">
        <f t="shared" si="1088"/>
        <v>6.7501559897209518E-14</v>
      </c>
      <c r="AW297" s="7"/>
      <c r="AX297" s="7">
        <f t="shared" si="996"/>
        <v>31.508585934632592</v>
      </c>
      <c r="AY297" s="7">
        <f t="shared" ref="AY297:AZ297" si="1162">((AD297/AD236)-1)*100</f>
        <v>-17.230465448079524</v>
      </c>
      <c r="AZ297" s="7">
        <f t="shared" si="1162"/>
        <v>119.17463323986186</v>
      </c>
      <c r="BA297" s="7">
        <f t="shared" si="998"/>
        <v>-87.66604730522927</v>
      </c>
      <c r="BB297" s="7"/>
      <c r="BC297" s="7">
        <f t="shared" si="938"/>
        <v>121.86909249936453</v>
      </c>
      <c r="BD297" s="7">
        <f t="shared" ref="BD297:BE297" si="1163">((AD297/AD185)-1)*100</f>
        <v>200.2448502979143</v>
      </c>
      <c r="BE297" s="7">
        <f t="shared" si="1163"/>
        <v>209.35267060294547</v>
      </c>
      <c r="BF297" s="7">
        <f t="shared" si="940"/>
        <v>-87.483578103580939</v>
      </c>
      <c r="BH297" s="1">
        <f t="shared" si="1091"/>
        <v>222</v>
      </c>
      <c r="BI297" s="1">
        <f t="shared" si="1092"/>
        <v>195</v>
      </c>
      <c r="BJ297" s="1">
        <f t="shared" si="1093"/>
        <v>218</v>
      </c>
      <c r="BK297" s="1">
        <f t="shared" si="1094"/>
        <v>132</v>
      </c>
      <c r="BL297" s="1">
        <f t="shared" si="1095"/>
        <v>275</v>
      </c>
      <c r="BN297" s="1">
        <f t="shared" si="1004"/>
        <v>226</v>
      </c>
      <c r="BO297" s="1">
        <f t="shared" si="1005"/>
        <v>224</v>
      </c>
      <c r="BP297" s="1">
        <f t="shared" si="1006"/>
        <v>223</v>
      </c>
      <c r="BQ297" s="1">
        <f t="shared" si="1007"/>
        <v>82</v>
      </c>
      <c r="BR297" s="1">
        <f t="shared" si="1008"/>
        <v>226</v>
      </c>
      <c r="BT297" s="1">
        <f t="shared" si="945"/>
        <v>175</v>
      </c>
      <c r="BU297" s="1">
        <f t="shared" si="946"/>
        <v>175</v>
      </c>
      <c r="BV297" s="1">
        <f t="shared" si="947"/>
        <v>175</v>
      </c>
      <c r="BW297" s="1">
        <f t="shared" si="948"/>
        <v>68</v>
      </c>
      <c r="BX297" s="1">
        <f t="shared" si="949"/>
        <v>175</v>
      </c>
    </row>
    <row r="298" spans="1:76">
      <c r="A298" s="1">
        <v>1995</v>
      </c>
      <c r="B298" s="1">
        <v>11</v>
      </c>
      <c r="C298" s="4">
        <v>2.6996000000000002</v>
      </c>
      <c r="D298" s="4">
        <v>4.3899999999999997</v>
      </c>
      <c r="E298" s="2">
        <f t="shared" si="1023"/>
        <v>17306.264264720834</v>
      </c>
      <c r="F298" s="2">
        <f t="shared" si="1024"/>
        <v>15385.619217433123</v>
      </c>
      <c r="G298" s="5">
        <f t="shared" si="1025"/>
        <v>1.1248337827775867</v>
      </c>
      <c r="H298" s="4">
        <f t="shared" si="1026"/>
        <v>1.1256849197551029</v>
      </c>
      <c r="I298" s="4">
        <f t="shared" si="1027"/>
        <v>1.1629553205677334</v>
      </c>
      <c r="J298" s="4">
        <f t="shared" si="1028"/>
        <v>-3.7270400812630555E-2</v>
      </c>
      <c r="K298" s="2" t="str">
        <f t="shared" si="1037"/>
        <v xml:space="preserve">      SPX</v>
      </c>
      <c r="L298" s="11">
        <f t="shared" si="1038"/>
        <v>38360.757664920478</v>
      </c>
      <c r="M298" s="2">
        <f t="shared" si="1029"/>
        <v>20606.764911444552</v>
      </c>
      <c r="N298" s="2">
        <f t="shared" si="1030"/>
        <v>9214.1151132357063</v>
      </c>
      <c r="O298" s="2">
        <f t="shared" si="1031"/>
        <v>11392.649798208846</v>
      </c>
      <c r="P298" s="2">
        <f t="shared" si="1039"/>
        <v>17306.264264720834</v>
      </c>
      <c r="Q298" s="2">
        <f t="shared" si="1040"/>
        <v>15385.619217433123</v>
      </c>
      <c r="U298" s="5">
        <f t="shared" si="1032"/>
        <v>2.6996000000000002</v>
      </c>
      <c r="V298" s="4">
        <v>4.3403999999999998</v>
      </c>
      <c r="X298" s="6">
        <v>35004</v>
      </c>
      <c r="Y298" s="2" t="str">
        <f t="shared" si="1041"/>
        <v xml:space="preserve">      SPY</v>
      </c>
      <c r="Z298" s="11">
        <f t="shared" si="1046"/>
        <v>38132.824544942989</v>
      </c>
      <c r="AA298" s="16">
        <f t="shared" si="892"/>
        <v>20527.634177460648</v>
      </c>
      <c r="AB298" s="16">
        <f t="shared" si="893"/>
        <v>9191.7544385558413</v>
      </c>
      <c r="AC298" s="16">
        <f t="shared" si="894"/>
        <v>11335.879738904809</v>
      </c>
      <c r="AD298" s="2">
        <f t="shared" si="1017"/>
        <v>17306.264264720834</v>
      </c>
      <c r="AE298" s="2">
        <f t="shared" si="1018"/>
        <v>15276.269901699434</v>
      </c>
      <c r="AF298" s="12" t="str">
        <f t="shared" si="1085"/>
        <v/>
      </c>
      <c r="AG298" s="13" t="str">
        <f t="shared" si="1079"/>
        <v/>
      </c>
      <c r="AH298" s="13" t="str">
        <f t="shared" ref="AH298:AI298" si="1164">IF($B298=12,((AD298/AD286)-1)*100,"")</f>
        <v/>
      </c>
      <c r="AI298" s="13" t="str">
        <f t="shared" si="1164"/>
        <v/>
      </c>
      <c r="AK298" s="12"/>
      <c r="AS298" s="7">
        <f t="shared" si="1081"/>
        <v>36.590030984367928</v>
      </c>
      <c r="AT298" s="7">
        <f t="shared" ref="AT298:AU298" si="1165">((AD298/AD286)-1)*100</f>
        <v>12.863162938957018</v>
      </c>
      <c r="AU298" s="7">
        <f t="shared" si="1165"/>
        <v>36.590030984367857</v>
      </c>
      <c r="AV298" s="7">
        <f t="shared" si="1088"/>
        <v>7.1054273576010019E-14</v>
      </c>
      <c r="AW298" s="7"/>
      <c r="AX298" s="7">
        <f t="shared" si="996"/>
        <v>46.055265016263604</v>
      </c>
      <c r="AY298" s="7">
        <f t="shared" ref="AY298:AZ298" si="1166">((AD298/AD237)-1)*100</f>
        <v>-9.5205656438171022</v>
      </c>
      <c r="AZ298" s="7">
        <f t="shared" si="1166"/>
        <v>129.66606646414206</v>
      </c>
      <c r="BA298" s="7">
        <f t="shared" si="998"/>
        <v>-83.610801447878458</v>
      </c>
      <c r="BB298" s="7"/>
      <c r="BC298" s="7">
        <f t="shared" si="938"/>
        <v>145.21391272914826</v>
      </c>
      <c r="BD298" s="7">
        <f t="shared" ref="BD298:BE298" si="1167">((AD298/AD186)-1)*100</f>
        <v>205.40221271719773</v>
      </c>
      <c r="BE298" s="7">
        <f t="shared" si="1167"/>
        <v>241.90241604732248</v>
      </c>
      <c r="BF298" s="7">
        <f t="shared" si="940"/>
        <v>-96.688503318174213</v>
      </c>
      <c r="BH298" s="1">
        <f t="shared" si="1091"/>
        <v>223</v>
      </c>
      <c r="BI298" s="1">
        <f t="shared" si="1092"/>
        <v>196</v>
      </c>
      <c r="BJ298" s="1">
        <f t="shared" si="1093"/>
        <v>219</v>
      </c>
      <c r="BK298" s="1">
        <f t="shared" si="1094"/>
        <v>133</v>
      </c>
      <c r="BL298" s="1">
        <f t="shared" si="1095"/>
        <v>276</v>
      </c>
      <c r="BN298" s="1">
        <f t="shared" si="1004"/>
        <v>227</v>
      </c>
      <c r="BO298" s="1">
        <f t="shared" si="1005"/>
        <v>224</v>
      </c>
      <c r="BP298" s="1">
        <f t="shared" si="1006"/>
        <v>224</v>
      </c>
      <c r="BQ298" s="1">
        <f t="shared" si="1007"/>
        <v>82</v>
      </c>
      <c r="BR298" s="1">
        <f t="shared" si="1008"/>
        <v>227</v>
      </c>
      <c r="BT298" s="1">
        <f t="shared" si="945"/>
        <v>176</v>
      </c>
      <c r="BU298" s="1">
        <f t="shared" si="946"/>
        <v>176</v>
      </c>
      <c r="BV298" s="1">
        <f t="shared" si="947"/>
        <v>176</v>
      </c>
      <c r="BW298" s="1">
        <f t="shared" si="948"/>
        <v>68</v>
      </c>
      <c r="BX298" s="1">
        <f t="shared" si="949"/>
        <v>176</v>
      </c>
    </row>
    <row r="299" spans="1:76">
      <c r="A299" s="1">
        <v>1995</v>
      </c>
      <c r="B299" s="1">
        <v>12</v>
      </c>
      <c r="C299" s="4">
        <v>10.2272</v>
      </c>
      <c r="D299" s="4">
        <v>1.9259999999999999</v>
      </c>
      <c r="E299" s="2">
        <f t="shared" si="1023"/>
        <v>19076.210523602364</v>
      </c>
      <c r="F299" s="2">
        <f t="shared" si="1024"/>
        <v>15681.946243560886</v>
      </c>
      <c r="G299" s="5">
        <f t="shared" si="1025"/>
        <v>1.21644407060987</v>
      </c>
      <c r="H299" s="4">
        <f t="shared" si="1026"/>
        <v>1.2121222062834525</v>
      </c>
      <c r="I299" s="4">
        <f t="shared" si="1027"/>
        <v>1.1770313074209273</v>
      </c>
      <c r="J299" s="4">
        <f t="shared" si="1028"/>
        <v>3.5090898862525144E-2</v>
      </c>
      <c r="K299" s="2" t="str">
        <f t="shared" si="1037"/>
        <v xml:space="preserve">      SPX</v>
      </c>
      <c r="L299" s="11">
        <f t="shared" si="1038"/>
        <v>39099.585857546852</v>
      </c>
      <c r="M299" s="2">
        <f t="shared" si="1029"/>
        <v>21768.533327418896</v>
      </c>
      <c r="N299" s="2">
        <f t="shared" si="1030"/>
        <v>10156.461094096549</v>
      </c>
      <c r="O299" s="2">
        <f t="shared" si="1031"/>
        <v>11612.072233322349</v>
      </c>
      <c r="P299" s="2">
        <f t="shared" si="1039"/>
        <v>19076.210523602364</v>
      </c>
      <c r="Q299" s="2">
        <f t="shared" si="1040"/>
        <v>15681.946243560886</v>
      </c>
      <c r="U299" s="5">
        <f t="shared" si="1032"/>
        <v>10.2272</v>
      </c>
      <c r="V299" s="4">
        <v>1.8940999999999999</v>
      </c>
      <c r="X299" s="6">
        <v>35034</v>
      </c>
      <c r="Y299" s="2" t="str">
        <f t="shared" si="1041"/>
        <v xml:space="preserve">      SPY</v>
      </c>
      <c r="Z299" s="11">
        <f t="shared" si="1046"/>
        <v>38855.098374648755</v>
      </c>
      <c r="AA299" s="16">
        <f t="shared" si="892"/>
        <v>21682.40618553523</v>
      </c>
      <c r="AB299" s="16">
        <f t="shared" si="893"/>
        <v>10131.813548495824</v>
      </c>
      <c r="AC299" s="16">
        <f t="shared" si="894"/>
        <v>11550.592637039406</v>
      </c>
      <c r="AD299" s="2">
        <f t="shared" si="1017"/>
        <v>19076.210523602364</v>
      </c>
      <c r="AE299" s="2">
        <f t="shared" si="1018"/>
        <v>15565.617729907524</v>
      </c>
      <c r="AF299" s="12">
        <f t="shared" si="1085"/>
        <v>1995</v>
      </c>
      <c r="AG299" s="13">
        <f t="shared" si="1079"/>
        <v>37.182413289598813</v>
      </c>
      <c r="AH299" s="13">
        <f t="shared" ref="AH299:AI299" si="1168">IF($B299=12,((AD299/AD287)-1)*100,"")</f>
        <v>20.332062367595128</v>
      </c>
      <c r="AI299" s="13">
        <f t="shared" si="1168"/>
        <v>37.182413289598749</v>
      </c>
      <c r="AK299" s="12"/>
      <c r="AS299" s="7">
        <f t="shared" si="1081"/>
        <v>37.182413289598813</v>
      </c>
      <c r="AT299" s="7">
        <f t="shared" ref="AT299:AU299" si="1169">((AD299/AD287)-1)*100</f>
        <v>20.332062367595128</v>
      </c>
      <c r="AU299" s="7">
        <f t="shared" si="1169"/>
        <v>37.182413289598749</v>
      </c>
      <c r="AV299" s="7">
        <f t="shared" si="1088"/>
        <v>6.3948846218409017E-14</v>
      </c>
      <c r="AW299" s="7"/>
      <c r="AX299" s="7">
        <f t="shared" si="996"/>
        <v>59.276785251639531</v>
      </c>
      <c r="AY299" s="7">
        <f t="shared" ref="AY299:AZ299" si="1170">((AD299/AD238)-1)*100</f>
        <v>6.7394299906764266</v>
      </c>
      <c r="AZ299" s="7">
        <f t="shared" si="1170"/>
        <v>119.80779552622427</v>
      </c>
      <c r="BA299" s="7">
        <f t="shared" si="998"/>
        <v>-60.531010274584737</v>
      </c>
      <c r="BB299" s="7"/>
      <c r="BC299" s="7">
        <f t="shared" si="938"/>
        <v>132.60827944640562</v>
      </c>
      <c r="BD299" s="7">
        <f t="shared" ref="BD299:BE299" si="1171">((AD299/AD187)-1)*100</f>
        <v>210.01986253788351</v>
      </c>
      <c r="BE299" s="7">
        <f t="shared" si="1171"/>
        <v>224.3263477598075</v>
      </c>
      <c r="BF299" s="7">
        <f t="shared" si="940"/>
        <v>-91.718068313401886</v>
      </c>
      <c r="BH299" s="1">
        <f t="shared" si="1091"/>
        <v>224</v>
      </c>
      <c r="BI299" s="1">
        <f t="shared" si="1092"/>
        <v>197</v>
      </c>
      <c r="BJ299" s="1">
        <f t="shared" si="1093"/>
        <v>220</v>
      </c>
      <c r="BK299" s="1">
        <f t="shared" si="1094"/>
        <v>134</v>
      </c>
      <c r="BL299" s="1">
        <f t="shared" si="1095"/>
        <v>277</v>
      </c>
      <c r="BN299" s="1">
        <f t="shared" si="1004"/>
        <v>228</v>
      </c>
      <c r="BO299" s="1">
        <f t="shared" si="1005"/>
        <v>225</v>
      </c>
      <c r="BP299" s="1">
        <f t="shared" si="1006"/>
        <v>225</v>
      </c>
      <c r="BQ299" s="1">
        <f t="shared" si="1007"/>
        <v>82</v>
      </c>
      <c r="BR299" s="1">
        <f t="shared" si="1008"/>
        <v>228</v>
      </c>
      <c r="BT299" s="1">
        <f t="shared" si="945"/>
        <v>177</v>
      </c>
      <c r="BU299" s="1">
        <f t="shared" si="946"/>
        <v>177</v>
      </c>
      <c r="BV299" s="1">
        <f t="shared" si="947"/>
        <v>177</v>
      </c>
      <c r="BW299" s="1">
        <f t="shared" si="948"/>
        <v>68</v>
      </c>
      <c r="BX299" s="1">
        <f t="shared" si="949"/>
        <v>177</v>
      </c>
    </row>
    <row r="300" spans="1:76">
      <c r="A300" s="1">
        <v>1996</v>
      </c>
      <c r="B300" s="1">
        <v>1</v>
      </c>
      <c r="C300" s="4">
        <v>-0.16159999999999999</v>
      </c>
      <c r="D300" s="4">
        <v>3.4039999999999999</v>
      </c>
      <c r="E300" s="2">
        <f t="shared" si="1023"/>
        <v>19045.383367396222</v>
      </c>
      <c r="F300" s="2">
        <f t="shared" si="1024"/>
        <v>16215.7596936917</v>
      </c>
      <c r="G300" s="5">
        <f t="shared" si="1025"/>
        <v>1.1744983723954241</v>
      </c>
      <c r="H300" s="4">
        <f t="shared" si="1026"/>
        <v>1.1762899835329492</v>
      </c>
      <c r="I300" s="4">
        <f t="shared" si="1027"/>
        <v>1.1763647455721107</v>
      </c>
      <c r="J300" s="4">
        <f t="shared" si="1028"/>
        <v>-7.4762039161457849E-5</v>
      </c>
      <c r="K300" s="2" t="str">
        <f t="shared" si="1037"/>
        <v>GSCI</v>
      </c>
      <c r="L300" s="11">
        <f t="shared" si="1038"/>
        <v>39036.400926801056</v>
      </c>
      <c r="M300" s="2">
        <f t="shared" si="1029"/>
        <v>22121.444789723013</v>
      </c>
      <c r="N300" s="2">
        <f t="shared" si="1030"/>
        <v>10866.677688780894</v>
      </c>
      <c r="O300" s="2">
        <f t="shared" si="1031"/>
        <v>11254.767100942119</v>
      </c>
      <c r="P300" s="2">
        <f t="shared" si="1039"/>
        <v>19045.383367396222</v>
      </c>
      <c r="Q300" s="2">
        <f t="shared" si="1040"/>
        <v>16215.7596936917</v>
      </c>
      <c r="U300" s="5">
        <f t="shared" si="1032"/>
        <v>-0.16159999999999999</v>
      </c>
      <c r="V300" s="4">
        <v>3.3929</v>
      </c>
      <c r="X300" s="6">
        <v>35065</v>
      </c>
      <c r="Y300" s="2" t="str">
        <f t="shared" si="1041"/>
        <v>DBC</v>
      </c>
      <c r="Z300" s="11">
        <f t="shared" si="1046"/>
        <v>38792.308535675322</v>
      </c>
      <c r="AA300" s="16">
        <f t="shared" si="892"/>
        <v>22032.71798107183</v>
      </c>
      <c r="AB300" s="16">
        <f t="shared" si="893"/>
        <v>10823.683708569703</v>
      </c>
      <c r="AC300" s="16">
        <f t="shared" si="894"/>
        <v>11209.034272502129</v>
      </c>
      <c r="AD300" s="2">
        <f t="shared" si="1017"/>
        <v>19045.383367396222</v>
      </c>
      <c r="AE300" s="2">
        <f t="shared" si="1018"/>
        <v>16093.743573865559</v>
      </c>
      <c r="AF300" s="12" t="str">
        <f t="shared" si="1085"/>
        <v/>
      </c>
      <c r="AG300" s="13" t="str">
        <f t="shared" si="1079"/>
        <v/>
      </c>
      <c r="AH300" s="13" t="str">
        <f t="shared" ref="AH300:AI300" si="1172">IF($B300=12,((AD300/AD288)-1)*100,"")</f>
        <v/>
      </c>
      <c r="AI300" s="13" t="str">
        <f t="shared" si="1172"/>
        <v/>
      </c>
      <c r="AK300" s="12"/>
      <c r="AS300" s="7">
        <f t="shared" si="1081"/>
        <v>33.501827656958682</v>
      </c>
      <c r="AT300" s="7">
        <f t="shared" ref="AT300:AU300" si="1173">((AD300/AD288)-1)*100</f>
        <v>23.198977137703892</v>
      </c>
      <c r="AU300" s="7">
        <f t="shared" si="1173"/>
        <v>38.254830974386181</v>
      </c>
      <c r="AV300" s="7">
        <f t="shared" si="1088"/>
        <v>-4.753003317427499</v>
      </c>
      <c r="AW300" s="7"/>
      <c r="AX300" s="7">
        <f t="shared" si="996"/>
        <v>62.205433083294956</v>
      </c>
      <c r="AY300" s="7">
        <f t="shared" ref="AY300:AZ300" si="1174">((AD300/AD239)-1)*100</f>
        <v>8.7020650331934846</v>
      </c>
      <c r="AZ300" s="7">
        <f t="shared" si="1174"/>
        <v>121.10565078963434</v>
      </c>
      <c r="BA300" s="7">
        <f t="shared" si="998"/>
        <v>-58.900217706339383</v>
      </c>
      <c r="BB300" s="7"/>
      <c r="BC300" s="7">
        <f t="shared" si="938"/>
        <v>138.25328318621919</v>
      </c>
      <c r="BD300" s="7">
        <f t="shared" ref="BD300:BE300" si="1175">((AD300/AD188)-1)*100</f>
        <v>217.54351254556116</v>
      </c>
      <c r="BE300" s="7">
        <f t="shared" si="1175"/>
        <v>265.55047410740968</v>
      </c>
      <c r="BF300" s="7">
        <f t="shared" si="940"/>
        <v>-127.29719092119049</v>
      </c>
      <c r="BH300" s="1">
        <f t="shared" si="1091"/>
        <v>225</v>
      </c>
      <c r="BI300" s="1">
        <f t="shared" si="1092"/>
        <v>198</v>
      </c>
      <c r="BJ300" s="1">
        <f t="shared" si="1093"/>
        <v>221</v>
      </c>
      <c r="BK300" s="1">
        <f t="shared" si="1094"/>
        <v>134</v>
      </c>
      <c r="BL300" s="1">
        <f t="shared" si="1095"/>
        <v>278</v>
      </c>
      <c r="BN300" s="1">
        <f t="shared" si="1004"/>
        <v>229</v>
      </c>
      <c r="BO300" s="1">
        <f t="shared" si="1005"/>
        <v>226</v>
      </c>
      <c r="BP300" s="1">
        <f t="shared" si="1006"/>
        <v>226</v>
      </c>
      <c r="BQ300" s="1">
        <f t="shared" si="1007"/>
        <v>82</v>
      </c>
      <c r="BR300" s="1">
        <f t="shared" si="1008"/>
        <v>229</v>
      </c>
      <c r="BT300" s="1">
        <f t="shared" si="945"/>
        <v>178</v>
      </c>
      <c r="BU300" s="1">
        <f t="shared" si="946"/>
        <v>178</v>
      </c>
      <c r="BV300" s="1">
        <f t="shared" si="947"/>
        <v>178</v>
      </c>
      <c r="BW300" s="1">
        <f t="shared" si="948"/>
        <v>68</v>
      </c>
      <c r="BX300" s="1">
        <f t="shared" si="949"/>
        <v>178</v>
      </c>
    </row>
    <row r="301" spans="1:76">
      <c r="A301" s="1">
        <v>1996</v>
      </c>
      <c r="B301" s="1">
        <v>2</v>
      </c>
      <c r="C301" s="4">
        <v>4.0086000000000004</v>
      </c>
      <c r="D301" s="4">
        <v>0.92700000000000005</v>
      </c>
      <c r="E301" s="2">
        <f t="shared" si="1023"/>
        <v>19808.836605061668</v>
      </c>
      <c r="F301" s="2">
        <f t="shared" si="1024"/>
        <v>16366.07978605222</v>
      </c>
      <c r="G301" s="5">
        <f t="shared" si="1025"/>
        <v>1.210359283592366</v>
      </c>
      <c r="H301" s="4">
        <f t="shared" si="1026"/>
        <v>1.2087369359704889</v>
      </c>
      <c r="I301" s="4">
        <f t="shared" si="1027"/>
        <v>1.1853106766300727</v>
      </c>
      <c r="J301" s="4">
        <f t="shared" si="1028"/>
        <v>2.34262593404162E-2</v>
      </c>
      <c r="K301" s="2" t="str">
        <f t="shared" si="1037"/>
        <v xml:space="preserve">      SPX</v>
      </c>
      <c r="L301" s="11">
        <f t="shared" si="1038"/>
        <v>39398.268363392497</v>
      </c>
      <c r="M301" s="2">
        <f t="shared" si="1029"/>
        <v>22661.37812258122</v>
      </c>
      <c r="N301" s="2">
        <f t="shared" si="1030"/>
        <v>11302.279330613366</v>
      </c>
      <c r="O301" s="2">
        <f t="shared" si="1031"/>
        <v>11359.098791967852</v>
      </c>
      <c r="P301" s="2">
        <f t="shared" si="1039"/>
        <v>19808.836605061668</v>
      </c>
      <c r="Q301" s="2">
        <f t="shared" si="1040"/>
        <v>16366.07978605222</v>
      </c>
      <c r="U301" s="5">
        <f t="shared" si="1032"/>
        <v>4.0086000000000004</v>
      </c>
      <c r="V301" s="4">
        <v>0.9264</v>
      </c>
      <c r="X301" s="6">
        <v>35096</v>
      </c>
      <c r="Y301" s="2" t="str">
        <f t="shared" si="1041"/>
        <v xml:space="preserve">      SPY</v>
      </c>
      <c r="Z301" s="11">
        <f t="shared" si="1046"/>
        <v>39151.680481949814</v>
      </c>
      <c r="AA301" s="16">
        <f t="shared" si="892"/>
        <v>22570.436659714018</v>
      </c>
      <c r="AB301" s="16">
        <f t="shared" si="893"/>
        <v>11257.561893711429</v>
      </c>
      <c r="AC301" s="16">
        <f t="shared" si="894"/>
        <v>11312.874766002587</v>
      </c>
      <c r="AD301" s="2">
        <f t="shared" si="1017"/>
        <v>19808.836605061668</v>
      </c>
      <c r="AE301" s="2">
        <f t="shared" si="1018"/>
        <v>16242.836014333849</v>
      </c>
      <c r="AF301" s="12" t="str">
        <f t="shared" si="1085"/>
        <v/>
      </c>
      <c r="AG301" s="13" t="str">
        <f t="shared" si="1079"/>
        <v/>
      </c>
      <c r="AH301" s="13" t="str">
        <f t="shared" ref="AH301:AI301" si="1176">IF($B301=12,((AD301/AD289)-1)*100,"")</f>
        <v/>
      </c>
      <c r="AI301" s="13" t="str">
        <f t="shared" si="1176"/>
        <v/>
      </c>
      <c r="AK301" s="12"/>
      <c r="AS301" s="7">
        <f t="shared" si="1081"/>
        <v>29.727850367912122</v>
      </c>
      <c r="AT301" s="7">
        <f t="shared" ref="AT301:AU301" si="1177">((AD301/AD289)-1)*100</f>
        <v>27.110856943711536</v>
      </c>
      <c r="AU301" s="7">
        <f t="shared" si="1177"/>
        <v>34.346490531744301</v>
      </c>
      <c r="AV301" s="7">
        <f t="shared" si="1088"/>
        <v>-4.618640163832179</v>
      </c>
      <c r="AW301" s="7"/>
      <c r="AX301" s="7">
        <f t="shared" si="996"/>
        <v>56.876147971231461</v>
      </c>
      <c r="AY301" s="7">
        <f t="shared" ref="AY301:AZ301" si="1178">((AD301/AD240)-1)*100</f>
        <v>24.772791345230271</v>
      </c>
      <c r="AZ301" s="7">
        <f t="shared" si="1178"/>
        <v>113.84118972598296</v>
      </c>
      <c r="BA301" s="7">
        <f t="shared" si="998"/>
        <v>-56.965041754751496</v>
      </c>
      <c r="BB301" s="7"/>
      <c r="BC301" s="7">
        <f t="shared" si="938"/>
        <v>137.95526853452481</v>
      </c>
      <c r="BD301" s="7">
        <f t="shared" ref="BD301:BE301" si="1179">((AD301/AD189)-1)*100</f>
        <v>226.83167788469248</v>
      </c>
      <c r="BE301" s="7">
        <f t="shared" si="1179"/>
        <v>248.82045789285945</v>
      </c>
      <c r="BF301" s="7">
        <f t="shared" si="940"/>
        <v>-110.86518935833465</v>
      </c>
      <c r="BH301" s="1">
        <f t="shared" si="1091"/>
        <v>226</v>
      </c>
      <c r="BI301" s="1">
        <f t="shared" si="1092"/>
        <v>199</v>
      </c>
      <c r="BJ301" s="1">
        <f t="shared" si="1093"/>
        <v>222</v>
      </c>
      <c r="BK301" s="1">
        <f t="shared" si="1094"/>
        <v>134</v>
      </c>
      <c r="BL301" s="1">
        <f t="shared" si="1095"/>
        <v>279</v>
      </c>
      <c r="BN301" s="1">
        <f t="shared" si="1004"/>
        <v>230</v>
      </c>
      <c r="BO301" s="1">
        <f t="shared" si="1005"/>
        <v>227</v>
      </c>
      <c r="BP301" s="1">
        <f t="shared" si="1006"/>
        <v>227</v>
      </c>
      <c r="BQ301" s="1">
        <f t="shared" si="1007"/>
        <v>82</v>
      </c>
      <c r="BR301" s="1">
        <f t="shared" si="1008"/>
        <v>230</v>
      </c>
      <c r="BT301" s="1">
        <f t="shared" si="945"/>
        <v>179</v>
      </c>
      <c r="BU301" s="1">
        <f t="shared" si="946"/>
        <v>179</v>
      </c>
      <c r="BV301" s="1">
        <f t="shared" si="947"/>
        <v>179</v>
      </c>
      <c r="BW301" s="1">
        <f t="shared" si="948"/>
        <v>68</v>
      </c>
      <c r="BX301" s="1">
        <f t="shared" si="949"/>
        <v>179</v>
      </c>
    </row>
    <row r="302" spans="1:76">
      <c r="A302" s="1">
        <v>1996</v>
      </c>
      <c r="B302" s="1">
        <v>3</v>
      </c>
      <c r="C302" s="4">
        <v>6.5004</v>
      </c>
      <c r="D302" s="4">
        <v>0.96299999999999997</v>
      </c>
      <c r="E302" s="2">
        <f t="shared" si="1023"/>
        <v>21096.490219737098</v>
      </c>
      <c r="F302" s="2">
        <f t="shared" si="1024"/>
        <v>16523.685134391904</v>
      </c>
      <c r="G302" s="5">
        <f t="shared" si="1025"/>
        <v>1.2767424486821946</v>
      </c>
      <c r="H302" s="4">
        <f t="shared" si="1026"/>
        <v>1.2735040909340183</v>
      </c>
      <c r="I302" s="4">
        <f t="shared" si="1027"/>
        <v>1.209371669275368</v>
      </c>
      <c r="J302" s="4">
        <f t="shared" si="1028"/>
        <v>6.4132421658650296E-2</v>
      </c>
      <c r="K302" s="2" t="str">
        <f t="shared" si="1037"/>
        <v>GSCI</v>
      </c>
      <c r="L302" s="11">
        <f t="shared" si="1038"/>
        <v>41959.313400086467</v>
      </c>
      <c r="M302" s="2">
        <f t="shared" si="1029"/>
        <v>23505.459609555059</v>
      </c>
      <c r="N302" s="2">
        <f t="shared" si="1030"/>
        <v>12036.972696220559</v>
      </c>
      <c r="O302" s="2">
        <f t="shared" si="1031"/>
        <v>11468.486913334502</v>
      </c>
      <c r="P302" s="2">
        <f t="shared" si="1039"/>
        <v>21096.490219737098</v>
      </c>
      <c r="Q302" s="2">
        <f t="shared" si="1040"/>
        <v>16523.685134391904</v>
      </c>
      <c r="U302" s="5">
        <f t="shared" si="1032"/>
        <v>6.5004</v>
      </c>
      <c r="V302" s="4">
        <v>0.94489999999999996</v>
      </c>
      <c r="X302" s="6">
        <v>35125</v>
      </c>
      <c r="Y302" s="2" t="str">
        <f t="shared" si="1041"/>
        <v>DBC</v>
      </c>
      <c r="Z302" s="11">
        <f t="shared" si="1046"/>
        <v>41696.696319998482</v>
      </c>
      <c r="AA302" s="16">
        <f t="shared" si="892"/>
        <v>23409.118566716792</v>
      </c>
      <c r="AB302" s="16">
        <f t="shared" si="893"/>
        <v>11989.348447050246</v>
      </c>
      <c r="AC302" s="16">
        <f t="shared" si="894"/>
        <v>11419.770119666546</v>
      </c>
      <c r="AD302" s="2">
        <f t="shared" si="1017"/>
        <v>21096.490219737098</v>
      </c>
      <c r="AE302" s="2">
        <f t="shared" si="1018"/>
        <v>16396.314571833289</v>
      </c>
      <c r="AF302" s="12" t="str">
        <f t="shared" si="1085"/>
        <v/>
      </c>
      <c r="AG302" s="13" t="str">
        <f t="shared" si="1079"/>
        <v/>
      </c>
      <c r="AH302" s="13" t="str">
        <f t="shared" ref="AH302:AI302" si="1180">IF($B302=12,((AD302/AD290)-1)*100,"")</f>
        <v/>
      </c>
      <c r="AI302" s="13" t="str">
        <f t="shared" si="1180"/>
        <v/>
      </c>
      <c r="AK302" s="12"/>
      <c r="AS302" s="7">
        <f t="shared" si="1081"/>
        <v>34.235108053316686</v>
      </c>
      <c r="AT302" s="7">
        <f t="shared" ref="AT302:AU302" si="1181">((AD302/AD290)-1)*100</f>
        <v>33.554689768523048</v>
      </c>
      <c r="AU302" s="7">
        <f t="shared" si="1181"/>
        <v>31.762663198210284</v>
      </c>
      <c r="AV302" s="7">
        <f t="shared" si="1088"/>
        <v>2.4724448551064029</v>
      </c>
      <c r="AW302" s="7"/>
      <c r="AX302" s="7">
        <f t="shared" si="996"/>
        <v>55.922171395730722</v>
      </c>
      <c r="AY302" s="7">
        <f t="shared" ref="AY302:AZ302" si="1182">((AD302/AD241)-1)*100</f>
        <v>31.061117041375308</v>
      </c>
      <c r="AZ302" s="7">
        <f t="shared" si="1182"/>
        <v>101.45379939497516</v>
      </c>
      <c r="BA302" s="7">
        <f t="shared" si="998"/>
        <v>-45.531627999244442</v>
      </c>
      <c r="BB302" s="7"/>
      <c r="BC302" s="7">
        <f t="shared" si="938"/>
        <v>145.9768554648555</v>
      </c>
      <c r="BD302" s="7">
        <f t="shared" ref="BD302:BE302" si="1183">((AD302/AD190)-1)*100</f>
        <v>237.84933146254349</v>
      </c>
      <c r="BE302" s="7">
        <f t="shared" si="1183"/>
        <v>243.75966494468378</v>
      </c>
      <c r="BF302" s="7">
        <f t="shared" si="940"/>
        <v>-97.782809479828273</v>
      </c>
      <c r="BH302" s="1">
        <f t="shared" si="1091"/>
        <v>227</v>
      </c>
      <c r="BI302" s="1">
        <f t="shared" si="1092"/>
        <v>200</v>
      </c>
      <c r="BJ302" s="1">
        <f t="shared" si="1093"/>
        <v>223</v>
      </c>
      <c r="BK302" s="1">
        <f t="shared" si="1094"/>
        <v>135</v>
      </c>
      <c r="BL302" s="1">
        <f t="shared" si="1095"/>
        <v>280</v>
      </c>
      <c r="BN302" s="1">
        <f t="shared" si="1004"/>
        <v>231</v>
      </c>
      <c r="BO302" s="1">
        <f t="shared" si="1005"/>
        <v>228</v>
      </c>
      <c r="BP302" s="1">
        <f t="shared" si="1006"/>
        <v>228</v>
      </c>
      <c r="BQ302" s="1">
        <f t="shared" si="1007"/>
        <v>82</v>
      </c>
      <c r="BR302" s="1">
        <f t="shared" si="1008"/>
        <v>231</v>
      </c>
      <c r="BT302" s="1">
        <f t="shared" si="945"/>
        <v>180</v>
      </c>
      <c r="BU302" s="1">
        <f t="shared" si="946"/>
        <v>180</v>
      </c>
      <c r="BV302" s="1">
        <f t="shared" si="947"/>
        <v>180</v>
      </c>
      <c r="BW302" s="1">
        <f t="shared" si="948"/>
        <v>68</v>
      </c>
      <c r="BX302" s="1">
        <f t="shared" si="949"/>
        <v>180</v>
      </c>
    </row>
    <row r="303" spans="1:76">
      <c r="A303" s="1">
        <v>1996</v>
      </c>
      <c r="B303" s="1">
        <v>4</v>
      </c>
      <c r="C303" s="4">
        <v>5.7732000000000001</v>
      </c>
      <c r="D303" s="4">
        <v>1.474</v>
      </c>
      <c r="E303" s="2">
        <f t="shared" si="1023"/>
        <v>22314.432793102958</v>
      </c>
      <c r="F303" s="2">
        <f t="shared" si="1024"/>
        <v>16767.244253272842</v>
      </c>
      <c r="G303" s="5">
        <f t="shared" si="1025"/>
        <v>1.330834838214237</v>
      </c>
      <c r="H303" s="4">
        <f t="shared" si="1026"/>
        <v>1.3281048026294648</v>
      </c>
      <c r="I303" s="4">
        <f t="shared" si="1027"/>
        <v>1.2413356611013864</v>
      </c>
      <c r="J303" s="4">
        <f t="shared" si="1028"/>
        <v>8.6769141528078464E-2</v>
      </c>
      <c r="K303" s="2" t="str">
        <f t="shared" si="1037"/>
        <v>GSCI</v>
      </c>
      <c r="L303" s="11">
        <f t="shared" si="1038"/>
        <v>44381.708481300251</v>
      </c>
      <c r="M303" s="2">
        <f t="shared" si="1029"/>
        <v>24369.423614355816</v>
      </c>
      <c r="N303" s="2">
        <f t="shared" si="1030"/>
        <v>12731.891203918763</v>
      </c>
      <c r="O303" s="2">
        <f t="shared" si="1031"/>
        <v>11637.532410437052</v>
      </c>
      <c r="P303" s="2">
        <f t="shared" si="1039"/>
        <v>22314.432793102958</v>
      </c>
      <c r="Q303" s="2">
        <f t="shared" si="1040"/>
        <v>16767.244253272842</v>
      </c>
      <c r="U303" s="5">
        <f t="shared" si="1032"/>
        <v>5.7732000000000001</v>
      </c>
      <c r="V303" s="4">
        <v>1.4705999999999999</v>
      </c>
      <c r="X303" s="6">
        <v>35156</v>
      </c>
      <c r="Y303" s="2" t="str">
        <f t="shared" si="1041"/>
        <v>DBC</v>
      </c>
      <c r="Z303" s="11">
        <f t="shared" si="1046"/>
        <v>44103.929991944628</v>
      </c>
      <c r="AA303" s="16">
        <f t="shared" si="892"/>
        <v>24269.226770641711</v>
      </c>
      <c r="AB303" s="16">
        <f t="shared" si="893"/>
        <v>12681.51751159535</v>
      </c>
      <c r="AC303" s="16">
        <f t="shared" si="894"/>
        <v>11587.709259046364</v>
      </c>
      <c r="AD303" s="2">
        <f t="shared" si="1017"/>
        <v>22314.432793102958</v>
      </c>
      <c r="AE303" s="2">
        <f t="shared" si="1018"/>
        <v>16637.438773926671</v>
      </c>
      <c r="AF303" s="12" t="str">
        <f t="shared" si="1085"/>
        <v/>
      </c>
      <c r="AG303" s="13" t="str">
        <f t="shared" si="1079"/>
        <v/>
      </c>
      <c r="AH303" s="13" t="str">
        <f t="shared" ref="AH303:AI303" si="1184">IF($B303=12,((AD303/AD291)-1)*100,"")</f>
        <v/>
      </c>
      <c r="AI303" s="13" t="str">
        <f t="shared" si="1184"/>
        <v/>
      </c>
      <c r="AK303" s="12"/>
      <c r="AS303" s="7">
        <f t="shared" si="1081"/>
        <v>37.964216125132147</v>
      </c>
      <c r="AT303" s="7">
        <f t="shared" ref="AT303:AU303" si="1185">((AD303/AD291)-1)*100</f>
        <v>37.067912567509694</v>
      </c>
      <c r="AU303" s="7">
        <f t="shared" si="1185"/>
        <v>29.914399493173114</v>
      </c>
      <c r="AV303" s="7">
        <f t="shared" si="1088"/>
        <v>8.0498166319590325</v>
      </c>
      <c r="AW303" s="7"/>
      <c r="AX303" s="7">
        <f t="shared" si="996"/>
        <v>61.023872014556481</v>
      </c>
      <c r="AY303" s="7">
        <f t="shared" ref="AY303:AZ303" si="1186">((AD303/AD242)-1)*100</f>
        <v>33.598618261797398</v>
      </c>
      <c r="AZ303" s="7">
        <f t="shared" si="1186"/>
        <v>99.582491035986109</v>
      </c>
      <c r="BA303" s="7">
        <f t="shared" si="998"/>
        <v>-38.558619021429628</v>
      </c>
      <c r="BB303" s="7"/>
      <c r="BC303" s="7">
        <f t="shared" si="938"/>
        <v>162.08108621372276</v>
      </c>
      <c r="BD303" s="7">
        <f t="shared" ref="BD303:BE303" si="1187">((AD303/AD191)-1)*100</f>
        <v>259.9685002841025</v>
      </c>
      <c r="BE303" s="7">
        <f t="shared" si="1187"/>
        <v>257.94987539750463</v>
      </c>
      <c r="BF303" s="7">
        <f t="shared" si="940"/>
        <v>-95.868789183781871</v>
      </c>
      <c r="BH303" s="1">
        <f t="shared" si="1091"/>
        <v>228</v>
      </c>
      <c r="BI303" s="1">
        <f t="shared" si="1092"/>
        <v>201</v>
      </c>
      <c r="BJ303" s="1">
        <f t="shared" si="1093"/>
        <v>224</v>
      </c>
      <c r="BK303" s="1">
        <f t="shared" si="1094"/>
        <v>136</v>
      </c>
      <c r="BL303" s="1">
        <f t="shared" si="1095"/>
        <v>281</v>
      </c>
      <c r="BN303" s="1">
        <f t="shared" si="1004"/>
        <v>232</v>
      </c>
      <c r="BO303" s="1">
        <f t="shared" si="1005"/>
        <v>229</v>
      </c>
      <c r="BP303" s="1">
        <f t="shared" si="1006"/>
        <v>229</v>
      </c>
      <c r="BQ303" s="1">
        <f t="shared" si="1007"/>
        <v>82</v>
      </c>
      <c r="BR303" s="1">
        <f t="shared" si="1008"/>
        <v>232</v>
      </c>
      <c r="BT303" s="1">
        <f t="shared" si="945"/>
        <v>181</v>
      </c>
      <c r="BU303" s="1">
        <f t="shared" si="946"/>
        <v>181</v>
      </c>
      <c r="BV303" s="1">
        <f t="shared" si="947"/>
        <v>181</v>
      </c>
      <c r="BW303" s="1">
        <f t="shared" si="948"/>
        <v>68</v>
      </c>
      <c r="BX303" s="1">
        <f t="shared" si="949"/>
        <v>181</v>
      </c>
    </row>
    <row r="304" spans="1:76">
      <c r="A304" s="1">
        <v>1996</v>
      </c>
      <c r="B304" s="1">
        <v>5</v>
      </c>
      <c r="C304" s="4">
        <v>-0.78969999999999996</v>
      </c>
      <c r="D304" s="4">
        <v>2.5790000000000002</v>
      </c>
      <c r="E304" s="2">
        <f t="shared" si="1023"/>
        <v>22138.215717335825</v>
      </c>
      <c r="F304" s="2">
        <f t="shared" si="1024"/>
        <v>17199.671482564747</v>
      </c>
      <c r="G304" s="5">
        <f t="shared" si="1025"/>
        <v>1.2871301489553022</v>
      </c>
      <c r="H304" s="4">
        <f t="shared" si="1026"/>
        <v>1.2890813229397862</v>
      </c>
      <c r="I304" s="4">
        <f t="shared" si="1027"/>
        <v>1.2533868421155749</v>
      </c>
      <c r="J304" s="4">
        <f t="shared" si="1028"/>
        <v>3.5694480824211228E-2</v>
      </c>
      <c r="K304" s="2" t="str">
        <f t="shared" si="1037"/>
        <v>GSCI</v>
      </c>
      <c r="L304" s="11">
        <f t="shared" si="1038"/>
        <v>44031.226129423419</v>
      </c>
      <c r="M304" s="2">
        <f t="shared" si="1029"/>
        <v>24569.011830383643</v>
      </c>
      <c r="N304" s="2">
        <f t="shared" si="1030"/>
        <v>12631.347459081417</v>
      </c>
      <c r="O304" s="2">
        <f t="shared" si="1031"/>
        <v>11937.664371302224</v>
      </c>
      <c r="P304" s="2">
        <f t="shared" si="1039"/>
        <v>22138.215717335825</v>
      </c>
      <c r="Q304" s="2">
        <f t="shared" si="1040"/>
        <v>17199.671482564747</v>
      </c>
      <c r="U304" s="5">
        <f t="shared" si="1032"/>
        <v>-0.78969999999999996</v>
      </c>
      <c r="V304" s="4">
        <v>2.5476999999999999</v>
      </c>
      <c r="X304" s="6">
        <v>35186</v>
      </c>
      <c r="Y304" s="2" t="str">
        <f t="shared" si="1041"/>
        <v>DBC</v>
      </c>
      <c r="Z304" s="11">
        <f t="shared" si="1046"/>
        <v>43755.641256798241</v>
      </c>
      <c r="AA304" s="16">
        <f t="shared" si="892"/>
        <v>24464.300895645367</v>
      </c>
      <c r="AB304" s="16">
        <f t="shared" si="893"/>
        <v>12581.37156780628</v>
      </c>
      <c r="AC304" s="16">
        <f t="shared" si="894"/>
        <v>11882.929327839087</v>
      </c>
      <c r="AD304" s="2">
        <f t="shared" si="1017"/>
        <v>22138.215717335825</v>
      </c>
      <c r="AE304" s="2">
        <f t="shared" si="1018"/>
        <v>17061.310801570002</v>
      </c>
      <c r="AF304" s="12" t="str">
        <f t="shared" si="1085"/>
        <v/>
      </c>
      <c r="AG304" s="13" t="str">
        <f t="shared" si="1079"/>
        <v/>
      </c>
      <c r="AH304" s="13" t="str">
        <f t="shared" ref="AH304:AI304" si="1188">IF($B304=12,((AD304/AD292)-1)*100,"")</f>
        <v/>
      </c>
      <c r="AI304" s="13" t="str">
        <f t="shared" si="1188"/>
        <v/>
      </c>
      <c r="AK304" s="12"/>
      <c r="AS304" s="7">
        <f t="shared" si="1081"/>
        <v>31.640679301369513</v>
      </c>
      <c r="AT304" s="7">
        <f t="shared" ref="AT304:AU304" si="1189">((AD304/AD292)-1)*100</f>
        <v>37.143527205688919</v>
      </c>
      <c r="AU304" s="7">
        <f t="shared" si="1189"/>
        <v>28.129788267543177</v>
      </c>
      <c r="AV304" s="7">
        <f t="shared" si="1088"/>
        <v>3.5108910338263364</v>
      </c>
      <c r="AW304" s="7"/>
      <c r="AX304" s="7">
        <f t="shared" si="996"/>
        <v>59.374548816562282</v>
      </c>
      <c r="AY304" s="7">
        <f t="shared" ref="AY304:AZ304" si="1190">((AD304/AD243)-1)*100</f>
        <v>29.607842727757561</v>
      </c>
      <c r="AZ304" s="7">
        <f t="shared" si="1190"/>
        <v>104.18333964515094</v>
      </c>
      <c r="BA304" s="7">
        <f t="shared" si="998"/>
        <v>-44.808790828588656</v>
      </c>
      <c r="BB304" s="7"/>
      <c r="BC304" s="7">
        <f t="shared" si="938"/>
        <v>145.94206982924135</v>
      </c>
      <c r="BD304" s="7">
        <f t="shared" ref="BD304:BE304" si="1191">((AD304/AD192)-1)*100</f>
        <v>237.80155337498928</v>
      </c>
      <c r="BE304" s="7">
        <f t="shared" si="1191"/>
        <v>223.50604090477049</v>
      </c>
      <c r="BF304" s="7">
        <f t="shared" si="940"/>
        <v>-77.563971075529139</v>
      </c>
      <c r="BH304" s="1">
        <f t="shared" si="1091"/>
        <v>229</v>
      </c>
      <c r="BI304" s="1">
        <f t="shared" si="1092"/>
        <v>202</v>
      </c>
      <c r="BJ304" s="1">
        <f t="shared" si="1093"/>
        <v>225</v>
      </c>
      <c r="BK304" s="1">
        <f t="shared" si="1094"/>
        <v>137</v>
      </c>
      <c r="BL304" s="1">
        <f t="shared" si="1095"/>
        <v>282</v>
      </c>
      <c r="BN304" s="1">
        <f t="shared" si="1004"/>
        <v>233</v>
      </c>
      <c r="BO304" s="1">
        <f t="shared" si="1005"/>
        <v>230</v>
      </c>
      <c r="BP304" s="1">
        <f t="shared" si="1006"/>
        <v>230</v>
      </c>
      <c r="BQ304" s="1">
        <f t="shared" si="1007"/>
        <v>82</v>
      </c>
      <c r="BR304" s="1">
        <f t="shared" si="1008"/>
        <v>233</v>
      </c>
      <c r="BT304" s="1">
        <f t="shared" si="945"/>
        <v>182</v>
      </c>
      <c r="BU304" s="1">
        <f t="shared" si="946"/>
        <v>182</v>
      </c>
      <c r="BV304" s="1">
        <f t="shared" si="947"/>
        <v>182</v>
      </c>
      <c r="BW304" s="1">
        <f t="shared" si="948"/>
        <v>68</v>
      </c>
      <c r="BX304" s="1">
        <f t="shared" si="949"/>
        <v>182</v>
      </c>
    </row>
    <row r="305" spans="1:76">
      <c r="A305" s="1">
        <v>1996</v>
      </c>
      <c r="B305" s="1">
        <v>6</v>
      </c>
      <c r="C305" s="4">
        <v>3.8797000000000001</v>
      </c>
      <c r="D305" s="4">
        <v>0.38100000000000001</v>
      </c>
      <c r="E305" s="2">
        <f t="shared" si="1023"/>
        <v>22997.1120725213</v>
      </c>
      <c r="F305" s="2">
        <f t="shared" si="1024"/>
        <v>17265.202230913321</v>
      </c>
      <c r="G305" s="5">
        <f t="shared" si="1025"/>
        <v>1.3319920476428015</v>
      </c>
      <c r="H305" s="4">
        <f t="shared" si="1026"/>
        <v>1.3299486797998008</v>
      </c>
      <c r="I305" s="4">
        <f t="shared" si="1027"/>
        <v>1.2740724225174767</v>
      </c>
      <c r="J305" s="4">
        <f t="shared" si="1028"/>
        <v>5.5876257282324149E-2</v>
      </c>
      <c r="K305" s="2" t="str">
        <f t="shared" si="1037"/>
        <v>GSCI</v>
      </c>
      <c r="L305" s="11">
        <f t="shared" si="1038"/>
        <v>45739.505609566659</v>
      </c>
      <c r="M305" s="2">
        <f t="shared" si="1029"/>
        <v>25104.552719008287</v>
      </c>
      <c r="N305" s="2">
        <f t="shared" si="1030"/>
        <v>13121.405846451398</v>
      </c>
      <c r="O305" s="2">
        <f t="shared" si="1031"/>
        <v>11983.146872556887</v>
      </c>
      <c r="P305" s="2">
        <f t="shared" si="1039"/>
        <v>22997.1120725213</v>
      </c>
      <c r="Q305" s="2">
        <f t="shared" si="1040"/>
        <v>17265.202230913321</v>
      </c>
      <c r="U305" s="5">
        <f t="shared" si="1032"/>
        <v>3.8797000000000001</v>
      </c>
      <c r="V305" s="4">
        <v>0.36159999999999998</v>
      </c>
      <c r="X305" s="6">
        <v>35217</v>
      </c>
      <c r="Y305" s="2" t="str">
        <f t="shared" si="1041"/>
        <v>DBC</v>
      </c>
      <c r="Z305" s="11">
        <f t="shared" si="1046"/>
        <v>45453.228870638239</v>
      </c>
      <c r="AA305" s="16">
        <f t="shared" ref="AA305:AA368" si="1192">SUM(AB305:AC305)</f>
        <v>24995.389040811016</v>
      </c>
      <c r="AB305" s="16">
        <f t="shared" ref="AB305:AB368" si="1193">IF($B305=1,($AA304/2)*(1+(U305/100)),AB304*(1+(U305/100)))</f>
        <v>13069.49104052246</v>
      </c>
      <c r="AC305" s="16">
        <f t="shared" ref="AC305:AC368" si="1194">IF($B305=1,($AA304/2)*(1+(V305/100)),AC304*(1+(V305/100)))</f>
        <v>11925.898000288555</v>
      </c>
      <c r="AD305" s="2">
        <f t="shared" si="1017"/>
        <v>22997.1120725213</v>
      </c>
      <c r="AE305" s="2">
        <f t="shared" si="1018"/>
        <v>17123.004501428481</v>
      </c>
      <c r="AF305" s="12" t="str">
        <f t="shared" si="1085"/>
        <v/>
      </c>
      <c r="AG305" s="13" t="str">
        <f t="shared" si="1079"/>
        <v/>
      </c>
      <c r="AH305" s="13" t="str">
        <f t="shared" ref="AH305:AI305" si="1195">IF($B305=12,((AD305/AD293)-1)*100,"")</f>
        <v/>
      </c>
      <c r="AI305" s="13" t="str">
        <f t="shared" si="1195"/>
        <v/>
      </c>
      <c r="AK305" s="12"/>
      <c r="AS305" s="7">
        <f t="shared" si="1081"/>
        <v>33.682470016281371</v>
      </c>
      <c r="AT305" s="7">
        <f t="shared" ref="AT305:AU305" si="1196">((AD305/AD293)-1)*100</f>
        <v>45.052160221194335</v>
      </c>
      <c r="AU305" s="7">
        <f t="shared" si="1196"/>
        <v>25.710439493884362</v>
      </c>
      <c r="AV305" s="7">
        <f t="shared" si="1088"/>
        <v>7.9720305223970094</v>
      </c>
      <c r="AW305" s="7"/>
      <c r="AX305" s="7">
        <f t="shared" si="996"/>
        <v>58.711010206682168</v>
      </c>
      <c r="AY305" s="7">
        <f t="shared" ref="AY305:AZ305" si="1197">((AD305/AD244)-1)*100</f>
        <v>34.705207268187664</v>
      </c>
      <c r="AZ305" s="7">
        <f t="shared" si="1197"/>
        <v>96.446945377713277</v>
      </c>
      <c r="BA305" s="7">
        <f t="shared" si="998"/>
        <v>-37.735935171031109</v>
      </c>
      <c r="BB305" s="7"/>
      <c r="BC305" s="7">
        <f t="shared" si="938"/>
        <v>145.77337814201536</v>
      </c>
      <c r="BD305" s="7">
        <f t="shared" ref="BD305:BE305" si="1198">((AD305/AD193)-1)*100</f>
        <v>273.32344659188863</v>
      </c>
      <c r="BE305" s="7">
        <f t="shared" si="1198"/>
        <v>212.33546454452795</v>
      </c>
      <c r="BF305" s="7">
        <f t="shared" si="940"/>
        <v>-66.562086402512591</v>
      </c>
      <c r="BH305" s="1">
        <f t="shared" si="1091"/>
        <v>230</v>
      </c>
      <c r="BI305" s="1">
        <f t="shared" si="1092"/>
        <v>203</v>
      </c>
      <c r="BJ305" s="1">
        <f t="shared" si="1093"/>
        <v>226</v>
      </c>
      <c r="BK305" s="1">
        <f t="shared" si="1094"/>
        <v>138</v>
      </c>
      <c r="BL305" s="1">
        <f t="shared" si="1095"/>
        <v>283</v>
      </c>
      <c r="BN305" s="1">
        <f t="shared" si="1004"/>
        <v>234</v>
      </c>
      <c r="BO305" s="1">
        <f t="shared" si="1005"/>
        <v>231</v>
      </c>
      <c r="BP305" s="1">
        <f t="shared" si="1006"/>
        <v>231</v>
      </c>
      <c r="BQ305" s="1">
        <f t="shared" si="1007"/>
        <v>82</v>
      </c>
      <c r="BR305" s="1">
        <f t="shared" si="1008"/>
        <v>234</v>
      </c>
      <c r="BT305" s="1">
        <f t="shared" si="945"/>
        <v>183</v>
      </c>
      <c r="BU305" s="1">
        <f t="shared" si="946"/>
        <v>183</v>
      </c>
      <c r="BV305" s="1">
        <f t="shared" si="947"/>
        <v>183</v>
      </c>
      <c r="BW305" s="1">
        <f t="shared" si="948"/>
        <v>68</v>
      </c>
      <c r="BX305" s="1">
        <f t="shared" si="949"/>
        <v>183</v>
      </c>
    </row>
    <row r="306" spans="1:76">
      <c r="A306" s="1">
        <v>1996</v>
      </c>
      <c r="B306" s="1">
        <v>7</v>
      </c>
      <c r="C306" s="4">
        <v>-4.7324000000000002</v>
      </c>
      <c r="D306" s="4">
        <v>-4.4180000000000001</v>
      </c>
      <c r="E306" s="2">
        <f t="shared" si="1023"/>
        <v>21908.796740801303</v>
      </c>
      <c r="F306" s="2">
        <f t="shared" si="1024"/>
        <v>16502.425596351572</v>
      </c>
      <c r="G306" s="5">
        <f t="shared" si="1025"/>
        <v>1.3276106965539052</v>
      </c>
      <c r="H306" s="4">
        <f t="shared" si="1026"/>
        <v>1.327722029089424</v>
      </c>
      <c r="I306" s="4">
        <f t="shared" si="1027"/>
        <v>1.2881614420007474</v>
      </c>
      <c r="J306" s="4">
        <f t="shared" si="1028"/>
        <v>3.9560587088676602E-2</v>
      </c>
      <c r="K306" s="2" t="str">
        <f t="shared" si="1037"/>
        <v>GSCI</v>
      </c>
      <c r="L306" s="11">
        <f t="shared" si="1038"/>
        <v>43574.929246099528</v>
      </c>
      <c r="M306" s="2">
        <f t="shared" si="1029"/>
        <v>23954.179879901254</v>
      </c>
      <c r="N306" s="2">
        <f t="shared" si="1030"/>
        <v>12500.448436173932</v>
      </c>
      <c r="O306" s="2">
        <f t="shared" si="1031"/>
        <v>11453.731443727323</v>
      </c>
      <c r="P306" s="2">
        <f t="shared" si="1039"/>
        <v>21908.796740801303</v>
      </c>
      <c r="Q306" s="2">
        <f t="shared" si="1040"/>
        <v>16502.425596351572</v>
      </c>
      <c r="U306" s="5">
        <f t="shared" si="1032"/>
        <v>-4.7324000000000002</v>
      </c>
      <c r="V306" s="4">
        <v>-4.4107000000000003</v>
      </c>
      <c r="X306" s="6">
        <v>35247</v>
      </c>
      <c r="Y306" s="2" t="str">
        <f t="shared" si="1041"/>
        <v>DBC</v>
      </c>
      <c r="Z306" s="11">
        <f t="shared" si="1046"/>
        <v>43302.200267564156</v>
      </c>
      <c r="AA306" s="16">
        <f t="shared" si="1192"/>
        <v>23850.872863710603</v>
      </c>
      <c r="AB306" s="16">
        <f t="shared" si="1193"/>
        <v>12450.990446520775</v>
      </c>
      <c r="AC306" s="16">
        <f t="shared" si="1194"/>
        <v>11399.882417189827</v>
      </c>
      <c r="AD306" s="2">
        <f t="shared" si="1017"/>
        <v>21908.796740801303</v>
      </c>
      <c r="AE306" s="2">
        <f t="shared" si="1018"/>
        <v>16367.760141883975</v>
      </c>
      <c r="AF306" s="12" t="str">
        <f t="shared" si="1085"/>
        <v/>
      </c>
      <c r="AG306" s="13" t="str">
        <f t="shared" si="1079"/>
        <v/>
      </c>
      <c r="AH306" s="13" t="str">
        <f t="shared" ref="AH306:AI306" si="1199">IF($B306=12,((AD306/AD294)-1)*100,"")</f>
        <v/>
      </c>
      <c r="AI306" s="13" t="str">
        <f t="shared" si="1199"/>
        <v/>
      </c>
      <c r="AK306" s="12"/>
      <c r="AS306" s="7">
        <f t="shared" si="1081"/>
        <v>23.285800114452226</v>
      </c>
      <c r="AT306" s="7">
        <f t="shared" ref="AT306:AU306" si="1200">((AD306/AD294)-1)*100</f>
        <v>34.67078425993828</v>
      </c>
      <c r="AU306" s="7">
        <f t="shared" si="1200"/>
        <v>16.325250978086103</v>
      </c>
      <c r="AV306" s="7">
        <f t="shared" si="1088"/>
        <v>6.9605491363661223</v>
      </c>
      <c r="AW306" s="7"/>
      <c r="AX306" s="7">
        <f t="shared" si="996"/>
        <v>58.45918565449351</v>
      </c>
      <c r="AY306" s="7">
        <f t="shared" ref="AY306:AZ306" si="1201">((AD306/AD245)-1)*100</f>
        <v>31.442853364239774</v>
      </c>
      <c r="AZ306" s="7">
        <f t="shared" si="1201"/>
        <v>96.797555998216794</v>
      </c>
      <c r="BA306" s="7">
        <f t="shared" si="998"/>
        <v>-38.338370343723284</v>
      </c>
      <c r="BB306" s="7"/>
      <c r="BC306" s="7">
        <f t="shared" si="938"/>
        <v>127.57680788727477</v>
      </c>
      <c r="BD306" s="7">
        <f t="shared" ref="BD306:BE306" si="1202">((AD306/AD194)-1)*100</f>
        <v>229.07279981770071</v>
      </c>
      <c r="BE306" s="7">
        <f t="shared" si="1202"/>
        <v>190.18737834462013</v>
      </c>
      <c r="BF306" s="7">
        <f t="shared" si="940"/>
        <v>-62.610570457345361</v>
      </c>
      <c r="BH306" s="1">
        <f t="shared" si="1091"/>
        <v>231</v>
      </c>
      <c r="BI306" s="1">
        <f t="shared" si="1092"/>
        <v>204</v>
      </c>
      <c r="BJ306" s="1">
        <f t="shared" si="1093"/>
        <v>227</v>
      </c>
      <c r="BK306" s="1">
        <f t="shared" si="1094"/>
        <v>139</v>
      </c>
      <c r="BL306" s="1">
        <f t="shared" si="1095"/>
        <v>284</v>
      </c>
      <c r="BN306" s="1">
        <f t="shared" si="1004"/>
        <v>235</v>
      </c>
      <c r="BO306" s="1">
        <f t="shared" si="1005"/>
        <v>232</v>
      </c>
      <c r="BP306" s="1">
        <f t="shared" si="1006"/>
        <v>232</v>
      </c>
      <c r="BQ306" s="1">
        <f t="shared" si="1007"/>
        <v>82</v>
      </c>
      <c r="BR306" s="1">
        <f t="shared" si="1008"/>
        <v>235</v>
      </c>
      <c r="BT306" s="1">
        <f t="shared" si="945"/>
        <v>184</v>
      </c>
      <c r="BU306" s="1">
        <f t="shared" si="946"/>
        <v>184</v>
      </c>
      <c r="BV306" s="1">
        <f t="shared" si="947"/>
        <v>184</v>
      </c>
      <c r="BW306" s="1">
        <f t="shared" si="948"/>
        <v>68</v>
      </c>
      <c r="BX306" s="1">
        <f t="shared" si="949"/>
        <v>184</v>
      </c>
    </row>
    <row r="307" spans="1:76">
      <c r="A307" s="1">
        <v>1996</v>
      </c>
      <c r="B307" s="1">
        <v>8</v>
      </c>
      <c r="C307" s="4">
        <v>3.2204000000000002</v>
      </c>
      <c r="D307" s="4">
        <v>2.109</v>
      </c>
      <c r="E307" s="2">
        <f t="shared" si="1023"/>
        <v>22614.347631042066</v>
      </c>
      <c r="F307" s="2">
        <f t="shared" si="1024"/>
        <v>16850.461752178628</v>
      </c>
      <c r="G307" s="5">
        <f t="shared" si="1025"/>
        <v>1.3420610048337824</v>
      </c>
      <c r="H307" s="4">
        <f t="shared" si="1026"/>
        <v>1.3413781964650036</v>
      </c>
      <c r="I307" s="4">
        <f t="shared" si="1027"/>
        <v>1.302345537483125</v>
      </c>
      <c r="J307" s="4">
        <f t="shared" si="1028"/>
        <v>3.9032658981878576E-2</v>
      </c>
      <c r="K307" s="2" t="str">
        <f t="shared" si="1037"/>
        <v>GSCI</v>
      </c>
      <c r="L307" s="11">
        <f t="shared" si="1038"/>
        <v>44978.216267540913</v>
      </c>
      <c r="M307" s="2">
        <f t="shared" si="1029"/>
        <v>24598.30351748801</v>
      </c>
      <c r="N307" s="2">
        <f t="shared" si="1030"/>
        <v>12903.012877612477</v>
      </c>
      <c r="O307" s="2">
        <f t="shared" si="1031"/>
        <v>11695.290639875533</v>
      </c>
      <c r="P307" s="2">
        <f t="shared" si="1039"/>
        <v>22614.347631042066</v>
      </c>
      <c r="Q307" s="2">
        <f t="shared" si="1040"/>
        <v>16850.461752178628</v>
      </c>
      <c r="U307" s="5">
        <f t="shared" si="1032"/>
        <v>3.2204000000000002</v>
      </c>
      <c r="V307" s="4">
        <v>2.0733000000000001</v>
      </c>
      <c r="X307" s="6">
        <v>35278</v>
      </c>
      <c r="Y307" s="2" t="str">
        <f t="shared" si="1041"/>
        <v>DBC</v>
      </c>
      <c r="Z307" s="11">
        <f t="shared" si="1046"/>
        <v>44696.70432498079</v>
      </c>
      <c r="AA307" s="16">
        <f t="shared" si="1192"/>
        <v>24488.19832220595</v>
      </c>
      <c r="AB307" s="16">
        <f t="shared" si="1193"/>
        <v>12851.962142860528</v>
      </c>
      <c r="AC307" s="16">
        <f t="shared" si="1194"/>
        <v>11636.236179345422</v>
      </c>
      <c r="AD307" s="2">
        <f t="shared" si="1017"/>
        <v>22614.347631042066</v>
      </c>
      <c r="AE307" s="2">
        <f t="shared" si="1018"/>
        <v>16707.112912905654</v>
      </c>
      <c r="AF307" s="12" t="str">
        <f t="shared" si="1085"/>
        <v/>
      </c>
      <c r="AG307" s="13" t="str">
        <f t="shared" si="1079"/>
        <v/>
      </c>
      <c r="AH307" s="13" t="str">
        <f t="shared" ref="AH307:AI307" si="1203">IF($B307=12,((AD307/AD295)-1)*100,"")</f>
        <v/>
      </c>
      <c r="AI307" s="13" t="str">
        <f t="shared" si="1203"/>
        <v/>
      </c>
      <c r="AK307" s="12"/>
      <c r="AS307" s="7">
        <f t="shared" si="1081"/>
        <v>26.940521883934586</v>
      </c>
      <c r="AT307" s="7">
        <f t="shared" ref="AT307:AU307" si="1204">((AD307/AD295)-1)*100</f>
        <v>36.12220372175161</v>
      </c>
      <c r="AU307" s="7">
        <f t="shared" si="1204"/>
        <v>18.442574167235005</v>
      </c>
      <c r="AV307" s="7">
        <f t="shared" si="1088"/>
        <v>8.4979477166995814</v>
      </c>
      <c r="AW307" s="7"/>
      <c r="AX307" s="7">
        <f t="shared" si="996"/>
        <v>56.27808378413237</v>
      </c>
      <c r="AY307" s="7">
        <f t="shared" ref="AY307:AZ307" si="1205">((AD307/AD246)-1)*100</f>
        <v>29.085016254080887</v>
      </c>
      <c r="AZ307" s="7">
        <f t="shared" si="1205"/>
        <v>91.931817703564661</v>
      </c>
      <c r="BA307" s="7">
        <f t="shared" si="998"/>
        <v>-35.653733919432291</v>
      </c>
      <c r="BB307" s="7"/>
      <c r="BC307" s="7">
        <f t="shared" si="938"/>
        <v>137.01034325659509</v>
      </c>
      <c r="BD307" s="7">
        <f t="shared" ref="BD307:BE307" si="1206">((AD307/AD195)-1)*100</f>
        <v>223.42279284182789</v>
      </c>
      <c r="BE307" s="7">
        <f t="shared" si="1206"/>
        <v>198.85768954298078</v>
      </c>
      <c r="BF307" s="7">
        <f t="shared" si="940"/>
        <v>-61.847346286385687</v>
      </c>
      <c r="BH307" s="1">
        <f t="shared" si="1091"/>
        <v>232</v>
      </c>
      <c r="BI307" s="1">
        <f t="shared" si="1092"/>
        <v>205</v>
      </c>
      <c r="BJ307" s="1">
        <f t="shared" si="1093"/>
        <v>228</v>
      </c>
      <c r="BK307" s="1">
        <f t="shared" si="1094"/>
        <v>140</v>
      </c>
      <c r="BL307" s="1">
        <f t="shared" si="1095"/>
        <v>285</v>
      </c>
      <c r="BN307" s="1">
        <f t="shared" si="1004"/>
        <v>236</v>
      </c>
      <c r="BO307" s="1">
        <f t="shared" si="1005"/>
        <v>233</v>
      </c>
      <c r="BP307" s="1">
        <f t="shared" si="1006"/>
        <v>233</v>
      </c>
      <c r="BQ307" s="1">
        <f t="shared" si="1007"/>
        <v>82</v>
      </c>
      <c r="BR307" s="1">
        <f t="shared" si="1008"/>
        <v>236</v>
      </c>
      <c r="BT307" s="1">
        <f t="shared" si="945"/>
        <v>185</v>
      </c>
      <c r="BU307" s="1">
        <f t="shared" si="946"/>
        <v>185</v>
      </c>
      <c r="BV307" s="1">
        <f t="shared" si="947"/>
        <v>185</v>
      </c>
      <c r="BW307" s="1">
        <f t="shared" si="948"/>
        <v>68</v>
      </c>
      <c r="BX307" s="1">
        <f t="shared" si="949"/>
        <v>185</v>
      </c>
    </row>
    <row r="308" spans="1:76">
      <c r="A308" s="1">
        <v>1996</v>
      </c>
      <c r="B308" s="1">
        <v>9</v>
      </c>
      <c r="C308" s="4">
        <v>3.5466000000000002</v>
      </c>
      <c r="D308" s="4">
        <v>5.6280000000000001</v>
      </c>
      <c r="E308" s="2">
        <f t="shared" si="1023"/>
        <v>23416.388084124603</v>
      </c>
      <c r="F308" s="2">
        <f t="shared" si="1024"/>
        <v>17798.805739591244</v>
      </c>
      <c r="G308" s="5">
        <f t="shared" si="1025"/>
        <v>1.3156156894300914</v>
      </c>
      <c r="H308" s="4">
        <f t="shared" si="1026"/>
        <v>1.3168424754793731</v>
      </c>
      <c r="I308" s="4">
        <f t="shared" si="1027"/>
        <v>1.3058376827323268</v>
      </c>
      <c r="J308" s="4">
        <f t="shared" si="1028"/>
        <v>1.1004792747046244E-2</v>
      </c>
      <c r="K308" s="2" t="str">
        <f t="shared" si="1037"/>
        <v>GSCI</v>
      </c>
      <c r="L308" s="11">
        <f t="shared" si="1038"/>
        <v>46573.413685685518</v>
      </c>
      <c r="M308" s="2">
        <f t="shared" si="1029"/>
        <v>25714.132729417608</v>
      </c>
      <c r="N308" s="2">
        <f t="shared" si="1030"/>
        <v>13360.631132329881</v>
      </c>
      <c r="O308" s="2">
        <f t="shared" si="1031"/>
        <v>12353.501597087728</v>
      </c>
      <c r="P308" s="2">
        <f t="shared" si="1039"/>
        <v>23416.388084124603</v>
      </c>
      <c r="Q308" s="2">
        <f t="shared" si="1040"/>
        <v>17798.805739591244</v>
      </c>
      <c r="U308" s="5">
        <f t="shared" si="1032"/>
        <v>3.5466000000000002</v>
      </c>
      <c r="V308" s="4">
        <v>5.5929000000000002</v>
      </c>
      <c r="X308" s="6">
        <v>35309</v>
      </c>
      <c r="Y308" s="2" t="str">
        <f t="shared" si="1041"/>
        <v>DBC</v>
      </c>
      <c r="Z308" s="11">
        <f t="shared" si="1046"/>
        <v>46281.917640570558</v>
      </c>
      <c r="AA308" s="16">
        <f t="shared" si="1192"/>
        <v>25594.80906483925</v>
      </c>
      <c r="AB308" s="16">
        <f t="shared" si="1193"/>
        <v>13307.769832219219</v>
      </c>
      <c r="AC308" s="16">
        <f t="shared" si="1194"/>
        <v>12287.039232620031</v>
      </c>
      <c r="AD308" s="2">
        <f t="shared" si="1017"/>
        <v>23416.388084124603</v>
      </c>
      <c r="AE308" s="2">
        <f t="shared" si="1018"/>
        <v>17641.525031011552</v>
      </c>
      <c r="AF308" s="12" t="str">
        <f t="shared" si="1085"/>
        <v/>
      </c>
      <c r="AG308" s="13" t="str">
        <f t="shared" si="1079"/>
        <v/>
      </c>
      <c r="AH308" s="13" t="str">
        <f t="shared" ref="AH308:AI308" si="1207">IF($B308=12,((AD308/AD296)-1)*100,"")</f>
        <v/>
      </c>
      <c r="AI308" s="13" t="str">
        <f t="shared" si="1207"/>
        <v/>
      </c>
      <c r="AK308" s="12"/>
      <c r="AS308" s="7">
        <f t="shared" si="1081"/>
        <v>26.162080551583667</v>
      </c>
      <c r="AT308" s="7">
        <f t="shared" ref="AT308:AU308" si="1208">((AD308/AD296)-1)*100</f>
        <v>40.35718540498199</v>
      </c>
      <c r="AU308" s="7">
        <f t="shared" si="1208"/>
        <v>20.042567245762875</v>
      </c>
      <c r="AV308" s="7">
        <f t="shared" si="1088"/>
        <v>6.1195133058207922</v>
      </c>
      <c r="AW308" s="7"/>
      <c r="AX308" s="7">
        <f t="shared" si="996"/>
        <v>58.0758259860118</v>
      </c>
      <c r="AY308" s="7">
        <f t="shared" ref="AY308:AZ308" si="1209">((AD308/AD247)-1)*100</f>
        <v>31.633747948427192</v>
      </c>
      <c r="AZ308" s="7">
        <f t="shared" si="1209"/>
        <v>97.976313469807579</v>
      </c>
      <c r="BA308" s="7">
        <f t="shared" si="998"/>
        <v>-39.900487483795779</v>
      </c>
      <c r="BB308" s="7"/>
      <c r="BC308" s="7">
        <f t="shared" si="938"/>
        <v>134.58512240401762</v>
      </c>
      <c r="BD308" s="7">
        <f t="shared" ref="BD308:BE308" si="1210">((AD308/AD196)-1)*100</f>
        <v>220.11335203590633</v>
      </c>
      <c r="BE308" s="7">
        <f t="shared" si="1210"/>
        <v>212.86000501792469</v>
      </c>
      <c r="BF308" s="7">
        <f t="shared" si="940"/>
        <v>-78.274882613907067</v>
      </c>
      <c r="BH308" s="1">
        <f t="shared" si="1091"/>
        <v>233</v>
      </c>
      <c r="BI308" s="1">
        <f t="shared" si="1092"/>
        <v>206</v>
      </c>
      <c r="BJ308" s="1">
        <f t="shared" si="1093"/>
        <v>229</v>
      </c>
      <c r="BK308" s="1">
        <f t="shared" si="1094"/>
        <v>141</v>
      </c>
      <c r="BL308" s="1">
        <f t="shared" si="1095"/>
        <v>286</v>
      </c>
      <c r="BN308" s="1">
        <f t="shared" si="1004"/>
        <v>237</v>
      </c>
      <c r="BO308" s="1">
        <f t="shared" si="1005"/>
        <v>234</v>
      </c>
      <c r="BP308" s="1">
        <f t="shared" si="1006"/>
        <v>234</v>
      </c>
      <c r="BQ308" s="1">
        <f t="shared" si="1007"/>
        <v>82</v>
      </c>
      <c r="BR308" s="1">
        <f t="shared" si="1008"/>
        <v>237</v>
      </c>
      <c r="BT308" s="1">
        <f t="shared" si="945"/>
        <v>186</v>
      </c>
      <c r="BU308" s="1">
        <f t="shared" si="946"/>
        <v>186</v>
      </c>
      <c r="BV308" s="1">
        <f t="shared" si="947"/>
        <v>186</v>
      </c>
      <c r="BW308" s="1">
        <f t="shared" si="948"/>
        <v>68</v>
      </c>
      <c r="BX308" s="1">
        <f t="shared" si="949"/>
        <v>186</v>
      </c>
    </row>
    <row r="309" spans="1:76">
      <c r="A309" s="1">
        <v>1996</v>
      </c>
      <c r="B309" s="1">
        <v>10</v>
      </c>
      <c r="C309" s="4">
        <v>-0.2475</v>
      </c>
      <c r="D309" s="4">
        <v>2.758</v>
      </c>
      <c r="E309" s="2">
        <f t="shared" si="1023"/>
        <v>23358.432523616393</v>
      </c>
      <c r="F309" s="2">
        <f t="shared" si="1024"/>
        <v>18289.696801889168</v>
      </c>
      <c r="G309" s="5">
        <f t="shared" si="1025"/>
        <v>1.2771361262371319</v>
      </c>
      <c r="H309" s="4">
        <f t="shared" si="1026"/>
        <v>1.2790269047724767</v>
      </c>
      <c r="I309" s="4">
        <f t="shared" si="1027"/>
        <v>1.2982846415493809</v>
      </c>
      <c r="J309" s="4">
        <f t="shared" si="1028"/>
        <v>-1.9257736776904233E-2</v>
      </c>
      <c r="K309" s="2" t="str">
        <f t="shared" si="1037"/>
        <v>GSCI</v>
      </c>
      <c r="L309" s="11">
        <f t="shared" si="1038"/>
        <v>46458.144486813449</v>
      </c>
      <c r="M309" s="2">
        <f t="shared" si="1029"/>
        <v>26021.774741412773</v>
      </c>
      <c r="N309" s="2">
        <f t="shared" si="1030"/>
        <v>13327.563570277365</v>
      </c>
      <c r="O309" s="2">
        <f t="shared" si="1031"/>
        <v>12694.211171135406</v>
      </c>
      <c r="P309" s="2">
        <f t="shared" si="1039"/>
        <v>23358.432523616393</v>
      </c>
      <c r="Q309" s="2">
        <f t="shared" si="1040"/>
        <v>18289.696801889168</v>
      </c>
      <c r="U309" s="5">
        <f t="shared" si="1032"/>
        <v>-0.2475</v>
      </c>
      <c r="V309" s="4">
        <v>2.7475000000000001</v>
      </c>
      <c r="X309" s="6">
        <v>35339</v>
      </c>
      <c r="Y309" s="2" t="str">
        <f t="shared" si="1041"/>
        <v>DBC</v>
      </c>
      <c r="Z309" s="11">
        <f t="shared" si="1046"/>
        <v>46167.369894410149</v>
      </c>
      <c r="AA309" s="16">
        <f t="shared" si="1192"/>
        <v>25899.45873742074</v>
      </c>
      <c r="AB309" s="16">
        <f t="shared" si="1193"/>
        <v>13274.833101884476</v>
      </c>
      <c r="AC309" s="16">
        <f t="shared" si="1194"/>
        <v>12624.625635536266</v>
      </c>
      <c r="AD309" s="2">
        <f t="shared" si="1017"/>
        <v>23358.432523616393</v>
      </c>
      <c r="AE309" s="2">
        <f t="shared" si="1018"/>
        <v>18126.225931238594</v>
      </c>
      <c r="AF309" s="12" t="str">
        <f t="shared" si="1085"/>
        <v/>
      </c>
      <c r="AG309" s="13" t="str">
        <f t="shared" si="1079"/>
        <v/>
      </c>
      <c r="AH309" s="13" t="str">
        <f t="shared" ref="AH309:AI309" si="1211">IF($B309=12,((AD309/AD297)-1)*100,"")</f>
        <v/>
      </c>
      <c r="AI309" s="13" t="str">
        <f t="shared" si="1211"/>
        <v/>
      </c>
      <c r="AK309" s="12"/>
      <c r="AS309" s="7">
        <f t="shared" si="1081"/>
        <v>26.324810690414459</v>
      </c>
      <c r="AT309" s="7">
        <f t="shared" ref="AT309:AU309" si="1212">((AD309/AD297)-1)*100</f>
        <v>38.614644969486768</v>
      </c>
      <c r="AU309" s="7">
        <f t="shared" si="1212"/>
        <v>23.80624827435178</v>
      </c>
      <c r="AV309" s="7">
        <f t="shared" si="1088"/>
        <v>2.5185624160626787</v>
      </c>
      <c r="AW309" s="7"/>
      <c r="AX309" s="7">
        <f t="shared" si="996"/>
        <v>60.367537214291509</v>
      </c>
      <c r="AY309" s="7">
        <f t="shared" ref="AY309:AZ309" si="1213">((AD309/AD248)-1)*100</f>
        <v>30.279786348393301</v>
      </c>
      <c r="AZ309" s="7">
        <f t="shared" si="1213"/>
        <v>106.87676089211564</v>
      </c>
      <c r="BA309" s="7">
        <f t="shared" si="998"/>
        <v>-46.509223677824131</v>
      </c>
      <c r="BB309" s="7"/>
      <c r="BC309" s="7">
        <f t="shared" si="938"/>
        <v>125.9306659477586</v>
      </c>
      <c r="BD309" s="7">
        <f t="shared" ref="BD309:BE309" si="1214">((AD309/AD197)-1)*100</f>
        <v>208.3035363158348</v>
      </c>
      <c r="BE309" s="7">
        <f t="shared" si="1214"/>
        <v>206.00269743530907</v>
      </c>
      <c r="BF309" s="7">
        <f t="shared" si="940"/>
        <v>-80.072031487550476</v>
      </c>
      <c r="BH309" s="1">
        <f t="shared" si="1091"/>
        <v>234</v>
      </c>
      <c r="BI309" s="1">
        <f t="shared" si="1092"/>
        <v>207</v>
      </c>
      <c r="BJ309" s="1">
        <f t="shared" si="1093"/>
        <v>230</v>
      </c>
      <c r="BK309" s="1">
        <f t="shared" si="1094"/>
        <v>142</v>
      </c>
      <c r="BL309" s="1">
        <f t="shared" si="1095"/>
        <v>287</v>
      </c>
      <c r="BN309" s="1">
        <f t="shared" si="1004"/>
        <v>238</v>
      </c>
      <c r="BO309" s="1">
        <f t="shared" si="1005"/>
        <v>235</v>
      </c>
      <c r="BP309" s="1">
        <f t="shared" si="1006"/>
        <v>235</v>
      </c>
      <c r="BQ309" s="1">
        <f t="shared" si="1007"/>
        <v>82</v>
      </c>
      <c r="BR309" s="1">
        <f t="shared" si="1008"/>
        <v>238</v>
      </c>
      <c r="BT309" s="1">
        <f t="shared" si="945"/>
        <v>187</v>
      </c>
      <c r="BU309" s="1">
        <f t="shared" si="946"/>
        <v>187</v>
      </c>
      <c r="BV309" s="1">
        <f t="shared" si="947"/>
        <v>187</v>
      </c>
      <c r="BW309" s="1">
        <f t="shared" si="948"/>
        <v>68</v>
      </c>
      <c r="BX309" s="1">
        <f t="shared" si="949"/>
        <v>187</v>
      </c>
    </row>
    <row r="310" spans="1:76">
      <c r="A310" s="1">
        <v>1996</v>
      </c>
      <c r="B310" s="1">
        <v>11</v>
      </c>
      <c r="C310" s="4">
        <v>8.3217999999999996</v>
      </c>
      <c r="D310" s="4">
        <v>7.5590000000000002</v>
      </c>
      <c r="E310" s="2">
        <f t="shared" si="1023"/>
        <v>25302.274561366703</v>
      </c>
      <c r="F310" s="2">
        <f t="shared" si="1024"/>
        <v>19672.214983143971</v>
      </c>
      <c r="G310" s="5">
        <f t="shared" si="1025"/>
        <v>1.2861934755718569</v>
      </c>
      <c r="H310" s="4">
        <f t="shared" si="1026"/>
        <v>1.285852210295696</v>
      </c>
      <c r="I310" s="4">
        <f t="shared" si="1027"/>
        <v>1.2951027557658219</v>
      </c>
      <c r="J310" s="4">
        <f t="shared" si="1028"/>
        <v>-9.2505454701259371E-3</v>
      </c>
      <c r="K310" s="2" t="str">
        <f t="shared" si="1037"/>
        <v xml:space="preserve">      SPX</v>
      </c>
      <c r="L310" s="11">
        <f t="shared" si="1038"/>
        <v>49969.915628571682</v>
      </c>
      <c r="M310" s="2">
        <f t="shared" si="1029"/>
        <v>28090.423349030243</v>
      </c>
      <c r="N310" s="2">
        <f t="shared" si="1030"/>
        <v>14436.656755468708</v>
      </c>
      <c r="O310" s="2">
        <f t="shared" si="1031"/>
        <v>13653.766593561533</v>
      </c>
      <c r="P310" s="2">
        <f t="shared" si="1039"/>
        <v>25302.274561366703</v>
      </c>
      <c r="Q310" s="2">
        <f t="shared" si="1040"/>
        <v>19672.214983143971</v>
      </c>
      <c r="U310" s="5">
        <f t="shared" si="1032"/>
        <v>8.3217999999999996</v>
      </c>
      <c r="V310" s="4">
        <v>7.5126999999999997</v>
      </c>
      <c r="X310" s="6">
        <v>35370</v>
      </c>
      <c r="Y310" s="2" t="str">
        <f t="shared" si="1041"/>
        <v xml:space="preserve">      SPY</v>
      </c>
      <c r="Z310" s="11">
        <f t="shared" si="1046"/>
        <v>49635.785892467495</v>
      </c>
      <c r="AA310" s="16">
        <f t="shared" si="1192"/>
        <v>27952.614048614298</v>
      </c>
      <c r="AB310" s="16">
        <f t="shared" si="1193"/>
        <v>14379.538162957098</v>
      </c>
      <c r="AC310" s="16">
        <f t="shared" si="1194"/>
        <v>13573.075885657197</v>
      </c>
      <c r="AD310" s="2">
        <f t="shared" si="1017"/>
        <v>25302.274561366703</v>
      </c>
      <c r="AE310" s="2">
        <f t="shared" si="1018"/>
        <v>19487.994906774755</v>
      </c>
      <c r="AF310" s="12" t="str">
        <f t="shared" si="1085"/>
        <v/>
      </c>
      <c r="AG310" s="13" t="str">
        <f t="shared" si="1079"/>
        <v/>
      </c>
      <c r="AH310" s="13" t="str">
        <f t="shared" ref="AH310:AI310" si="1215">IF($B310=12,((AD310/AD298)-1)*100,"")</f>
        <v/>
      </c>
      <c r="AI310" s="13" t="str">
        <f t="shared" si="1215"/>
        <v/>
      </c>
      <c r="AK310" s="12"/>
      <c r="AS310" s="7">
        <f t="shared" si="1081"/>
        <v>30.165510907714754</v>
      </c>
      <c r="AT310" s="7">
        <f t="shared" ref="AT310:AU310" si="1216">((AD310/AD298)-1)*100</f>
        <v>46.202982771653936</v>
      </c>
      <c r="AU310" s="7">
        <f t="shared" si="1216"/>
        <v>27.570375701510621</v>
      </c>
      <c r="AV310" s="7">
        <f t="shared" si="1088"/>
        <v>2.5951352062041337</v>
      </c>
      <c r="AW310" s="7"/>
      <c r="AX310" s="7">
        <f t="shared" si="996"/>
        <v>67.607969785239547</v>
      </c>
      <c r="AY310" s="7">
        <f t="shared" ref="AY310:AZ310" si="1217">((AD310/AD249)-1)*100</f>
        <v>37.186489529557612</v>
      </c>
      <c r="AZ310" s="7">
        <f t="shared" si="1217"/>
        <v>119.46912625084627</v>
      </c>
      <c r="BA310" s="7">
        <f t="shared" si="998"/>
        <v>-51.861156465606726</v>
      </c>
      <c r="BB310" s="7"/>
      <c r="BC310" s="7">
        <f t="shared" si="938"/>
        <v>132.52694651915883</v>
      </c>
      <c r="BD310" s="7">
        <f t="shared" ref="BD310:BE310" si="1218">((AD310/AD198)-1)*100</f>
        <v>219.69269443377547</v>
      </c>
      <c r="BE310" s="7">
        <f t="shared" si="1218"/>
        <v>213.12866396886866</v>
      </c>
      <c r="BF310" s="7">
        <f t="shared" si="940"/>
        <v>-80.601717449709838</v>
      </c>
      <c r="BH310" s="1">
        <f t="shared" si="1091"/>
        <v>235</v>
      </c>
      <c r="BI310" s="1">
        <f t="shared" si="1092"/>
        <v>208</v>
      </c>
      <c r="BJ310" s="1">
        <f t="shared" si="1093"/>
        <v>231</v>
      </c>
      <c r="BK310" s="1">
        <f t="shared" si="1094"/>
        <v>143</v>
      </c>
      <c r="BL310" s="1">
        <f t="shared" si="1095"/>
        <v>288</v>
      </c>
      <c r="BN310" s="1">
        <f t="shared" si="1004"/>
        <v>239</v>
      </c>
      <c r="BO310" s="1">
        <f t="shared" si="1005"/>
        <v>236</v>
      </c>
      <c r="BP310" s="1">
        <f t="shared" si="1006"/>
        <v>236</v>
      </c>
      <c r="BQ310" s="1">
        <f t="shared" si="1007"/>
        <v>82</v>
      </c>
      <c r="BR310" s="1">
        <f t="shared" si="1008"/>
        <v>239</v>
      </c>
      <c r="BT310" s="1">
        <f t="shared" si="945"/>
        <v>188</v>
      </c>
      <c r="BU310" s="1">
        <f t="shared" si="946"/>
        <v>188</v>
      </c>
      <c r="BV310" s="1">
        <f t="shared" si="947"/>
        <v>188</v>
      </c>
      <c r="BW310" s="1">
        <f t="shared" si="948"/>
        <v>68</v>
      </c>
      <c r="BX310" s="1">
        <f t="shared" si="949"/>
        <v>188</v>
      </c>
    </row>
    <row r="311" spans="1:76">
      <c r="A311" s="1">
        <v>1996</v>
      </c>
      <c r="B311" s="1">
        <v>12</v>
      </c>
      <c r="C311" s="4">
        <v>0.96440000000000003</v>
      </c>
      <c r="D311" s="4">
        <v>-1.9810000000000001</v>
      </c>
      <c r="E311" s="2">
        <f t="shared" si="1023"/>
        <v>25546.289697236523</v>
      </c>
      <c r="F311" s="2">
        <f t="shared" si="1024"/>
        <v>19282.508404327888</v>
      </c>
      <c r="G311" s="5">
        <f t="shared" si="1025"/>
        <v>1.3248426585154633</v>
      </c>
      <c r="H311" s="4">
        <f t="shared" si="1026"/>
        <v>1.3229859705049982</v>
      </c>
      <c r="I311" s="4">
        <f t="shared" si="1027"/>
        <v>1.302929045963096</v>
      </c>
      <c r="J311" s="4">
        <f t="shared" si="1028"/>
        <v>2.0056924541902221E-2</v>
      </c>
      <c r="K311" s="2" t="str">
        <f t="shared" si="1037"/>
        <v xml:space="preserve">      SPX</v>
      </c>
      <c r="L311" s="11">
        <f t="shared" si="1038"/>
        <v>48980.011599969679</v>
      </c>
      <c r="M311" s="2">
        <f t="shared" si="1029"/>
        <v>27959.169350561526</v>
      </c>
      <c r="N311" s="2">
        <f t="shared" si="1030"/>
        <v>14575.883873218449</v>
      </c>
      <c r="O311" s="2">
        <f t="shared" si="1031"/>
        <v>13383.285477343079</v>
      </c>
      <c r="P311" s="2">
        <f t="shared" si="1039"/>
        <v>25546.289697236523</v>
      </c>
      <c r="Q311" s="2">
        <f t="shared" si="1040"/>
        <v>19282.508404327888</v>
      </c>
      <c r="U311" s="5">
        <f t="shared" si="1032"/>
        <v>0.96440000000000003</v>
      </c>
      <c r="V311" s="4">
        <v>-2.1398999999999999</v>
      </c>
      <c r="X311" s="6">
        <v>35400</v>
      </c>
      <c r="Y311" s="2" t="str">
        <f t="shared" si="1041"/>
        <v xml:space="preserve">      SPY</v>
      </c>
      <c r="Z311" s="11">
        <f t="shared" si="1046"/>
        <v>48573.629710154586</v>
      </c>
      <c r="AA311" s="16">
        <f t="shared" si="1192"/>
        <v>27800.840063780677</v>
      </c>
      <c r="AB311" s="16">
        <f t="shared" si="1193"/>
        <v>14518.214429000656</v>
      </c>
      <c r="AC311" s="16">
        <f t="shared" si="1194"/>
        <v>13282.625634780019</v>
      </c>
      <c r="AD311" s="2">
        <f t="shared" si="1017"/>
        <v>25546.289697236523</v>
      </c>
      <c r="AE311" s="2">
        <f t="shared" si="1018"/>
        <v>19070.971303764683</v>
      </c>
      <c r="AF311" s="12">
        <f t="shared" si="1085"/>
        <v>1996</v>
      </c>
      <c r="AG311" s="13">
        <f t="shared" si="1079"/>
        <v>25.012242259169646</v>
      </c>
      <c r="AH311" s="13">
        <f t="shared" ref="AH311:AI311" si="1219">IF($B311=12,((AD311/AD299)-1)*100,"")</f>
        <v>33.91700445761461</v>
      </c>
      <c r="AI311" s="13">
        <f t="shared" si="1219"/>
        <v>22.519848776203922</v>
      </c>
      <c r="AK311" s="12"/>
      <c r="AS311" s="7">
        <f t="shared" si="1081"/>
        <v>25.012242259169646</v>
      </c>
      <c r="AT311" s="7">
        <f t="shared" ref="AT311:AU311" si="1220">((AD311/AD299)-1)*100</f>
        <v>33.91700445761461</v>
      </c>
      <c r="AU311" s="7">
        <f t="shared" si="1220"/>
        <v>22.519848776203922</v>
      </c>
      <c r="AV311" s="7">
        <f t="shared" si="1088"/>
        <v>2.4923934829657242</v>
      </c>
      <c r="AW311" s="7"/>
      <c r="AX311" s="7">
        <f t="shared" si="996"/>
        <v>70.924987067459938</v>
      </c>
      <c r="AY311" s="7">
        <f t="shared" ref="AY311:AZ311" si="1221">((AD311/AD250)-1)*100</f>
        <v>44.339383744000862</v>
      </c>
      <c r="AZ311" s="7">
        <f t="shared" si="1221"/>
        <v>123.78917216472102</v>
      </c>
      <c r="BA311" s="7">
        <f t="shared" si="998"/>
        <v>-52.864185097261085</v>
      </c>
      <c r="BB311" s="7"/>
      <c r="BC311" s="7">
        <f t="shared" si="938"/>
        <v>132.25519919509279</v>
      </c>
      <c r="BD311" s="7">
        <f t="shared" ref="BD311:BE311" si="1222">((AD311/AD199)-1)*100</f>
        <v>229.44845988541397</v>
      </c>
      <c r="BE311" s="7">
        <f t="shared" si="1222"/>
        <v>195.40641051238191</v>
      </c>
      <c r="BF311" s="7">
        <f t="shared" si="940"/>
        <v>-63.151211317289125</v>
      </c>
      <c r="BH311" s="1">
        <f t="shared" si="1091"/>
        <v>236</v>
      </c>
      <c r="BI311" s="1">
        <f t="shared" si="1092"/>
        <v>209</v>
      </c>
      <c r="BJ311" s="1">
        <f t="shared" si="1093"/>
        <v>232</v>
      </c>
      <c r="BK311" s="1">
        <f t="shared" si="1094"/>
        <v>144</v>
      </c>
      <c r="BL311" s="1">
        <f t="shared" si="1095"/>
        <v>289</v>
      </c>
      <c r="BN311" s="1">
        <f t="shared" si="1004"/>
        <v>240</v>
      </c>
      <c r="BO311" s="1">
        <f t="shared" si="1005"/>
        <v>237</v>
      </c>
      <c r="BP311" s="1">
        <f t="shared" si="1006"/>
        <v>237</v>
      </c>
      <c r="BQ311" s="1">
        <f t="shared" si="1007"/>
        <v>82</v>
      </c>
      <c r="BR311" s="1">
        <f t="shared" si="1008"/>
        <v>240</v>
      </c>
      <c r="BT311" s="1">
        <f t="shared" si="945"/>
        <v>189</v>
      </c>
      <c r="BU311" s="1">
        <f t="shared" si="946"/>
        <v>189</v>
      </c>
      <c r="BV311" s="1">
        <f t="shared" si="947"/>
        <v>189</v>
      </c>
      <c r="BW311" s="1">
        <f t="shared" si="948"/>
        <v>68</v>
      </c>
      <c r="BX311" s="1">
        <f t="shared" si="949"/>
        <v>189</v>
      </c>
    </row>
    <row r="312" spans="1:76">
      <c r="A312" s="1">
        <v>1997</v>
      </c>
      <c r="B312" s="1">
        <v>1</v>
      </c>
      <c r="C312" s="4">
        <v>-1.47</v>
      </c>
      <c r="D312" s="4">
        <v>6.2480000000000002</v>
      </c>
      <c r="E312" s="2">
        <f t="shared" si="1023"/>
        <v>25170.759238687144</v>
      </c>
      <c r="F312" s="2">
        <f t="shared" si="1024"/>
        <v>20487.279529430296</v>
      </c>
      <c r="G312" s="5">
        <f t="shared" si="1025"/>
        <v>1.2286042762548808</v>
      </c>
      <c r="H312" s="4">
        <f t="shared" si="1026"/>
        <v>1.2330986426477435</v>
      </c>
      <c r="I312" s="4">
        <f t="shared" si="1027"/>
        <v>1.2833698960398816</v>
      </c>
      <c r="J312" s="4">
        <f t="shared" si="1028"/>
        <v>-5.0271253392138116E-2</v>
      </c>
      <c r="K312" s="2" t="str">
        <f t="shared" si="1037"/>
        <v>GSCI</v>
      </c>
      <c r="L312" s="11">
        <f t="shared" si="1038"/>
        <v>48260.005429450124</v>
      </c>
      <c r="M312" s="2">
        <f t="shared" si="1029"/>
        <v>28627.11390634644</v>
      </c>
      <c r="N312" s="2">
        <f t="shared" si="1030"/>
        <v>13774.084780554134</v>
      </c>
      <c r="O312" s="2">
        <f t="shared" si="1031"/>
        <v>14853.029125792305</v>
      </c>
      <c r="P312" s="2">
        <f t="shared" si="1039"/>
        <v>25170.759238687144</v>
      </c>
      <c r="Q312" s="2">
        <f t="shared" si="1040"/>
        <v>20487.279529430296</v>
      </c>
      <c r="U312" s="5">
        <f t="shared" si="1032"/>
        <v>-1.47</v>
      </c>
      <c r="V312" s="4">
        <v>6.2095000000000002</v>
      </c>
      <c r="X312" s="6">
        <v>35431</v>
      </c>
      <c r="Y312" s="2" t="str">
        <f t="shared" si="1041"/>
        <v>DBC</v>
      </c>
      <c r="Z312" s="11">
        <f t="shared" si="1046"/>
        <v>47859.597353415309</v>
      </c>
      <c r="AA312" s="16">
        <f t="shared" si="1192"/>
        <v>28459.650471192119</v>
      </c>
      <c r="AB312" s="16">
        <f t="shared" si="1193"/>
        <v>13696.08385742155</v>
      </c>
      <c r="AC312" s="16">
        <f t="shared" si="1194"/>
        <v>14763.566613770568</v>
      </c>
      <c r="AD312" s="2">
        <f t="shared" si="1017"/>
        <v>25170.759238687144</v>
      </c>
      <c r="AE312" s="2">
        <f t="shared" si="1018"/>
        <v>20255.183266871951</v>
      </c>
      <c r="AF312" s="12" t="str">
        <f t="shared" si="1085"/>
        <v/>
      </c>
      <c r="AG312" s="13" t="str">
        <f t="shared" si="1079"/>
        <v/>
      </c>
      <c r="AH312" s="13" t="str">
        <f t="shared" ref="AH312:AI312" si="1223">IF($B312=12,((AD312/AD300)-1)*100,"")</f>
        <v/>
      </c>
      <c r="AI312" s="13" t="str">
        <f t="shared" si="1223"/>
        <v/>
      </c>
      <c r="AK312" s="12"/>
      <c r="AS312" s="7">
        <f t="shared" si="1081"/>
        <v>23.373934576235023</v>
      </c>
      <c r="AT312" s="7">
        <f t="shared" ref="AT312:AU312" si="1224">((AD312/AD300)-1)*100</f>
        <v>32.161998281310254</v>
      </c>
      <c r="AU312" s="7">
        <f t="shared" si="1224"/>
        <v>25.857499679341878</v>
      </c>
      <c r="AV312" s="7">
        <f t="shared" si="1088"/>
        <v>-2.4835651031068551</v>
      </c>
      <c r="AW312" s="7"/>
      <c r="AX312" s="7">
        <f t="shared" si="996"/>
        <v>81.241769665080653</v>
      </c>
      <c r="AY312" s="7">
        <f t="shared" ref="AY312:AZ312" si="1225">((AD312/AD251)-1)*100</f>
        <v>53.051498151086896</v>
      </c>
      <c r="AZ312" s="7">
        <f t="shared" si="1225"/>
        <v>113.29124151788848</v>
      </c>
      <c r="BA312" s="7">
        <f t="shared" si="998"/>
        <v>-32.049471852807827</v>
      </c>
      <c r="BB312" s="7"/>
      <c r="BC312" s="7">
        <f t="shared" si="938"/>
        <v>133.96966277495187</v>
      </c>
      <c r="BD312" s="7">
        <f t="shared" ref="BD312:BE312" si="1226">((AD312/AD200)-1)*100</f>
        <v>222.22912770825002</v>
      </c>
      <c r="BE312" s="7">
        <f t="shared" si="1226"/>
        <v>220.78119537578553</v>
      </c>
      <c r="BF312" s="7">
        <f t="shared" si="940"/>
        <v>-86.811532600833658</v>
      </c>
      <c r="BH312" s="1">
        <f t="shared" si="1091"/>
        <v>237</v>
      </c>
      <c r="BI312" s="1">
        <f t="shared" si="1092"/>
        <v>210</v>
      </c>
      <c r="BJ312" s="1">
        <f t="shared" si="1093"/>
        <v>233</v>
      </c>
      <c r="BK312" s="1">
        <f t="shared" si="1094"/>
        <v>144</v>
      </c>
      <c r="BL312" s="1">
        <f t="shared" si="1095"/>
        <v>290</v>
      </c>
      <c r="BN312" s="1">
        <f t="shared" si="1004"/>
        <v>241</v>
      </c>
      <c r="BO312" s="1">
        <f t="shared" si="1005"/>
        <v>238</v>
      </c>
      <c r="BP312" s="1">
        <f t="shared" si="1006"/>
        <v>238</v>
      </c>
      <c r="BQ312" s="1">
        <f t="shared" si="1007"/>
        <v>82</v>
      </c>
      <c r="BR312" s="1">
        <f t="shared" si="1008"/>
        <v>241</v>
      </c>
      <c r="BT312" s="1">
        <f t="shared" si="945"/>
        <v>190</v>
      </c>
      <c r="BU312" s="1">
        <f t="shared" si="946"/>
        <v>190</v>
      </c>
      <c r="BV312" s="1">
        <f t="shared" si="947"/>
        <v>190</v>
      </c>
      <c r="BW312" s="1">
        <f t="shared" si="948"/>
        <v>68</v>
      </c>
      <c r="BX312" s="1">
        <f t="shared" si="949"/>
        <v>190</v>
      </c>
    </row>
    <row r="313" spans="1:76">
      <c r="A313" s="1">
        <v>1997</v>
      </c>
      <c r="B313" s="1">
        <v>2</v>
      </c>
      <c r="C313" s="4">
        <v>-6.8937999999999997</v>
      </c>
      <c r="D313" s="4">
        <v>0.78400000000000003</v>
      </c>
      <c r="E313" s="2">
        <f t="shared" si="1023"/>
        <v>23435.537438290532</v>
      </c>
      <c r="F313" s="2">
        <f t="shared" si="1024"/>
        <v>20647.899800941032</v>
      </c>
      <c r="G313" s="5">
        <f t="shared" si="1025"/>
        <v>1.1350082896674292</v>
      </c>
      <c r="H313" s="4">
        <f t="shared" si="1026"/>
        <v>1.139679258856968</v>
      </c>
      <c r="I313" s="4">
        <f t="shared" si="1027"/>
        <v>1.2443273680471312</v>
      </c>
      <c r="J313" s="4">
        <f t="shared" si="1028"/>
        <v>-0.10464810919016321</v>
      </c>
      <c r="K313" s="2" t="str">
        <f t="shared" si="1037"/>
        <v xml:space="preserve">      SPX</v>
      </c>
      <c r="L313" s="11">
        <f t="shared" si="1038"/>
        <v>48638.363872017013</v>
      </c>
      <c r="M313" s="2">
        <f t="shared" si="1029"/>
        <v>27794.003798090813</v>
      </c>
      <c r="N313" s="2">
        <f t="shared" si="1030"/>
        <v>12824.526923952295</v>
      </c>
      <c r="O313" s="2">
        <f t="shared" si="1031"/>
        <v>14969.476874138518</v>
      </c>
      <c r="P313" s="2">
        <f t="shared" si="1039"/>
        <v>23435.537438290532</v>
      </c>
      <c r="Q313" s="2">
        <f t="shared" si="1040"/>
        <v>20647.899800941032</v>
      </c>
      <c r="U313" s="5">
        <f t="shared" si="1032"/>
        <v>-6.8937999999999997</v>
      </c>
      <c r="V313" s="4">
        <v>0.77529999999999999</v>
      </c>
      <c r="X313" s="6">
        <v>35462</v>
      </c>
      <c r="Y313" s="2" t="str">
        <f t="shared" si="1041"/>
        <v xml:space="preserve">      SPY</v>
      </c>
      <c r="Z313" s="11">
        <f t="shared" si="1046"/>
        <v>48230.652811696331</v>
      </c>
      <c r="AA313" s="16">
        <f t="shared" si="1192"/>
        <v>27629.931774185752</v>
      </c>
      <c r="AB313" s="16">
        <f t="shared" si="1193"/>
        <v>12751.903228458625</v>
      </c>
      <c r="AC313" s="16">
        <f t="shared" si="1194"/>
        <v>14878.028545727129</v>
      </c>
      <c r="AD313" s="2">
        <f t="shared" si="1017"/>
        <v>23435.537438290532</v>
      </c>
      <c r="AE313" s="2">
        <f t="shared" si="1018"/>
        <v>20412.221702740007</v>
      </c>
      <c r="AF313" s="12" t="str">
        <f t="shared" si="1085"/>
        <v/>
      </c>
      <c r="AG313" s="13" t="str">
        <f t="shared" si="1079"/>
        <v/>
      </c>
      <c r="AH313" s="13" t="str">
        <f t="shared" ref="AH313:AI313" si="1227">IF($B313=12,((AD313/AD301)-1)*100,"")</f>
        <v/>
      </c>
      <c r="AI313" s="13" t="str">
        <f t="shared" si="1227"/>
        <v/>
      </c>
      <c r="AK313" s="12"/>
      <c r="AS313" s="7">
        <f t="shared" si="1081"/>
        <v>23.189227685724024</v>
      </c>
      <c r="AT313" s="7">
        <f t="shared" ref="AT313:AU313" si="1228">((AD313/AD301)-1)*100</f>
        <v>18.308499916154332</v>
      </c>
      <c r="AU313" s="7">
        <f t="shared" si="1228"/>
        <v>25.669074567561935</v>
      </c>
      <c r="AV313" s="7">
        <f t="shared" si="1088"/>
        <v>-2.4798468818379114</v>
      </c>
      <c r="AW313" s="7"/>
      <c r="AX313" s="7">
        <f t="shared" si="996"/>
        <v>86.114245498939241</v>
      </c>
      <c r="AY313" s="7">
        <f t="shared" ref="AY313:AZ313" si="1229">((AD313/AD252)-1)*100</f>
        <v>38.687768526972292</v>
      </c>
      <c r="AZ313" s="7">
        <f t="shared" si="1229"/>
        <v>119.02533041908416</v>
      </c>
      <c r="BA313" s="7">
        <f t="shared" si="998"/>
        <v>-32.911084920144916</v>
      </c>
      <c r="BB313" s="7"/>
      <c r="BC313" s="7">
        <f t="shared" si="938"/>
        <v>200.49912006837025</v>
      </c>
      <c r="BD313" s="7">
        <f t="shared" ref="BD313:BE313" si="1230">((AD313/AD201)-1)*100</f>
        <v>196.89257994642225</v>
      </c>
      <c r="BE313" s="7">
        <f t="shared" si="1230"/>
        <v>311.99558011767687</v>
      </c>
      <c r="BF313" s="7">
        <f t="shared" si="940"/>
        <v>-111.49646004930662</v>
      </c>
      <c r="BH313" s="1">
        <f t="shared" si="1091"/>
        <v>238</v>
      </c>
      <c r="BI313" s="1">
        <f t="shared" si="1092"/>
        <v>211</v>
      </c>
      <c r="BJ313" s="1">
        <f t="shared" si="1093"/>
        <v>234</v>
      </c>
      <c r="BK313" s="1">
        <f t="shared" si="1094"/>
        <v>144</v>
      </c>
      <c r="BL313" s="1">
        <f t="shared" si="1095"/>
        <v>291</v>
      </c>
      <c r="BN313" s="1">
        <f t="shared" si="1004"/>
        <v>242</v>
      </c>
      <c r="BO313" s="1">
        <f t="shared" si="1005"/>
        <v>239</v>
      </c>
      <c r="BP313" s="1">
        <f t="shared" si="1006"/>
        <v>239</v>
      </c>
      <c r="BQ313" s="1">
        <f t="shared" si="1007"/>
        <v>82</v>
      </c>
      <c r="BR313" s="1">
        <f t="shared" si="1008"/>
        <v>242</v>
      </c>
      <c r="BT313" s="1">
        <f t="shared" si="945"/>
        <v>191</v>
      </c>
      <c r="BU313" s="1">
        <f t="shared" si="946"/>
        <v>191</v>
      </c>
      <c r="BV313" s="1">
        <f t="shared" si="947"/>
        <v>191</v>
      </c>
      <c r="BW313" s="1">
        <f t="shared" si="948"/>
        <v>68</v>
      </c>
      <c r="BX313" s="1">
        <f t="shared" si="949"/>
        <v>191</v>
      </c>
    </row>
    <row r="314" spans="1:76">
      <c r="A314" s="1">
        <v>1997</v>
      </c>
      <c r="B314" s="1">
        <v>3</v>
      </c>
      <c r="C314" s="4">
        <v>1.6868000000000001</v>
      </c>
      <c r="D314" s="4">
        <v>-4.109</v>
      </c>
      <c r="E314" s="2">
        <f t="shared" si="1023"/>
        <v>23830.848083799618</v>
      </c>
      <c r="F314" s="2">
        <f t="shared" si="1024"/>
        <v>19799.477598120364</v>
      </c>
      <c r="G314" s="5">
        <f t="shared" si="1025"/>
        <v>1.2036099420149331</v>
      </c>
      <c r="H314" s="4">
        <f t="shared" si="1026"/>
        <v>1.2005656237693156</v>
      </c>
      <c r="I314" s="4">
        <f t="shared" si="1027"/>
        <v>1.2336122559333949</v>
      </c>
      <c r="J314" s="4">
        <f t="shared" si="1028"/>
        <v>-3.3046632164079215E-2</v>
      </c>
      <c r="K314" s="2" t="str">
        <f t="shared" si="1037"/>
        <v xml:space="preserve">      SPX</v>
      </c>
      <c r="L314" s="11">
        <f t="shared" si="1038"/>
        <v>46639.813500515833</v>
      </c>
      <c r="M314" s="2">
        <f t="shared" si="1029"/>
        <v>27395.23211348569</v>
      </c>
      <c r="N314" s="2">
        <f t="shared" si="1030"/>
        <v>13040.851044105524</v>
      </c>
      <c r="O314" s="2">
        <f t="shared" si="1031"/>
        <v>14354.381069380166</v>
      </c>
      <c r="P314" s="2">
        <f t="shared" si="1039"/>
        <v>23830.848083799618</v>
      </c>
      <c r="Q314" s="2">
        <f t="shared" si="1040"/>
        <v>19799.477598120364</v>
      </c>
      <c r="U314" s="5">
        <f t="shared" si="1032"/>
        <v>1.6868000000000001</v>
      </c>
      <c r="V314" s="4">
        <v>-4.1253000000000002</v>
      </c>
      <c r="X314" s="6">
        <v>35490</v>
      </c>
      <c r="Y314" s="2" t="str">
        <f t="shared" si="1041"/>
        <v xml:space="preserve">      SPY</v>
      </c>
      <c r="Z314" s="11">
        <f t="shared" si="1046"/>
        <v>46240.993691255426</v>
      </c>
      <c r="AA314" s="16">
        <f t="shared" si="1192"/>
        <v>27231.267566246515</v>
      </c>
      <c r="AB314" s="16">
        <f t="shared" si="1193"/>
        <v>12967.002332116266</v>
      </c>
      <c r="AC314" s="16">
        <f t="shared" si="1194"/>
        <v>14264.265234130249</v>
      </c>
      <c r="AD314" s="2">
        <f t="shared" si="1017"/>
        <v>23830.848083799618</v>
      </c>
      <c r="AE314" s="2">
        <f t="shared" si="1018"/>
        <v>19570.156320836875</v>
      </c>
      <c r="AF314" s="12" t="str">
        <f t="shared" si="1085"/>
        <v/>
      </c>
      <c r="AG314" s="13" t="str">
        <f t="shared" si="1079"/>
        <v/>
      </c>
      <c r="AH314" s="13" t="str">
        <f t="shared" ref="AH314:AI314" si="1231">IF($B314=12,((AD314/AD302)-1)*100,"")</f>
        <v/>
      </c>
      <c r="AI314" s="13" t="str">
        <f t="shared" si="1231"/>
        <v/>
      </c>
      <c r="AK314" s="12"/>
      <c r="AS314" s="7">
        <f t="shared" si="1081"/>
        <v>10.898459044289833</v>
      </c>
      <c r="AT314" s="7">
        <f t="shared" ref="AT314:AU314" si="1232">((AD314/AD302)-1)*100</f>
        <v>12.961197979294003</v>
      </c>
      <c r="AU314" s="7">
        <f t="shared" si="1232"/>
        <v>19.357043530110296</v>
      </c>
      <c r="AV314" s="7">
        <f t="shared" si="1088"/>
        <v>-8.4585844858204631</v>
      </c>
      <c r="AW314" s="7"/>
      <c r="AX314" s="7">
        <f t="shared" si="996"/>
        <v>76.155263862354033</v>
      </c>
      <c r="AY314" s="7">
        <f t="shared" ref="AY314:AZ314" si="1233">((AD314/AD253)-1)*100</f>
        <v>42.590804569393235</v>
      </c>
      <c r="AZ314" s="7">
        <f t="shared" si="1233"/>
        <v>107.30527515011174</v>
      </c>
      <c r="BA314" s="7">
        <f t="shared" si="998"/>
        <v>-31.150011287757707</v>
      </c>
      <c r="BB314" s="7"/>
      <c r="BC314" s="7">
        <f t="shared" si="938"/>
        <v>188.16285590507397</v>
      </c>
      <c r="BD314" s="7">
        <f t="shared" ref="BD314:BE314" si="1234">((AD314/AD202)-1)*100</f>
        <v>201.96367439290665</v>
      </c>
      <c r="BE314" s="7">
        <f t="shared" si="1234"/>
        <v>330.47496861461258</v>
      </c>
      <c r="BF314" s="7">
        <f t="shared" si="940"/>
        <v>-142.31211270953861</v>
      </c>
      <c r="BH314" s="1">
        <f t="shared" si="1091"/>
        <v>239</v>
      </c>
      <c r="BI314" s="1">
        <f t="shared" si="1092"/>
        <v>212</v>
      </c>
      <c r="BJ314" s="1">
        <f t="shared" si="1093"/>
        <v>235</v>
      </c>
      <c r="BK314" s="1">
        <f t="shared" si="1094"/>
        <v>144</v>
      </c>
      <c r="BL314" s="1">
        <f t="shared" si="1095"/>
        <v>292</v>
      </c>
      <c r="BN314" s="1">
        <f t="shared" si="1004"/>
        <v>243</v>
      </c>
      <c r="BO314" s="1">
        <f t="shared" si="1005"/>
        <v>240</v>
      </c>
      <c r="BP314" s="1">
        <f t="shared" si="1006"/>
        <v>240</v>
      </c>
      <c r="BQ314" s="1">
        <f t="shared" si="1007"/>
        <v>82</v>
      </c>
      <c r="BR314" s="1">
        <f t="shared" si="1008"/>
        <v>243</v>
      </c>
      <c r="BT314" s="1">
        <f t="shared" si="945"/>
        <v>192</v>
      </c>
      <c r="BU314" s="1">
        <f t="shared" si="946"/>
        <v>192</v>
      </c>
      <c r="BV314" s="1">
        <f t="shared" si="947"/>
        <v>192</v>
      </c>
      <c r="BW314" s="1">
        <f t="shared" si="948"/>
        <v>68</v>
      </c>
      <c r="BX314" s="1">
        <f t="shared" si="949"/>
        <v>192</v>
      </c>
    </row>
    <row r="315" spans="1:76">
      <c r="A315" s="1">
        <v>1997</v>
      </c>
      <c r="B315" s="1">
        <v>4</v>
      </c>
      <c r="C315" s="4">
        <v>2.3134000000000001</v>
      </c>
      <c r="D315" s="4">
        <v>5.97</v>
      </c>
      <c r="E315" s="2">
        <f t="shared" si="1023"/>
        <v>24382.150923370238</v>
      </c>
      <c r="F315" s="2">
        <f t="shared" si="1024"/>
        <v>20981.506410728151</v>
      </c>
      <c r="G315" s="5">
        <f t="shared" si="1025"/>
        <v>1.1620781866693466</v>
      </c>
      <c r="H315" s="4">
        <f t="shared" si="1026"/>
        <v>1.1639109217693451</v>
      </c>
      <c r="I315" s="4">
        <f t="shared" si="1027"/>
        <v>1.2147875008639086</v>
      </c>
      <c r="J315" s="4">
        <f t="shared" si="1028"/>
        <v>-5.0876579094563557E-2</v>
      </c>
      <c r="K315" s="2" t="str">
        <f t="shared" si="1037"/>
        <v xml:space="preserve">      SPX</v>
      </c>
      <c r="L315" s="11">
        <f t="shared" si="1038"/>
        <v>49424.210366496634</v>
      </c>
      <c r="M315" s="2">
        <f t="shared" si="1029"/>
        <v>28553.875711382025</v>
      </c>
      <c r="N315" s="2">
        <f t="shared" si="1030"/>
        <v>13342.538092159861</v>
      </c>
      <c r="O315" s="2">
        <f t="shared" si="1031"/>
        <v>15211.337619222164</v>
      </c>
      <c r="P315" s="2">
        <f t="shared" si="1039"/>
        <v>24382.150923370238</v>
      </c>
      <c r="Q315" s="2">
        <f t="shared" si="1040"/>
        <v>20981.506410728151</v>
      </c>
      <c r="U315" s="5">
        <f t="shared" si="1032"/>
        <v>2.3134000000000001</v>
      </c>
      <c r="V315" s="4">
        <v>5.9554</v>
      </c>
      <c r="X315" s="6">
        <v>35521</v>
      </c>
      <c r="Y315" s="2" t="str">
        <f t="shared" si="1041"/>
        <v xml:space="preserve">      SPY</v>
      </c>
      <c r="Z315" s="11">
        <f t="shared" si="1046"/>
        <v>48994.829829544455</v>
      </c>
      <c r="AA315" s="16">
        <f t="shared" si="1192"/>
        <v>28380.740249951086</v>
      </c>
      <c r="AB315" s="16">
        <f t="shared" si="1193"/>
        <v>13266.980964067443</v>
      </c>
      <c r="AC315" s="16">
        <f t="shared" si="1194"/>
        <v>15113.759285883643</v>
      </c>
      <c r="AD315" s="2">
        <f t="shared" si="1017"/>
        <v>24382.150923370238</v>
      </c>
      <c r="AE315" s="2">
        <f t="shared" si="1018"/>
        <v>20735.637410367995</v>
      </c>
      <c r="AF315" s="12" t="str">
        <f t="shared" si="1085"/>
        <v/>
      </c>
      <c r="AG315" s="13" t="str">
        <f t="shared" si="1079"/>
        <v/>
      </c>
      <c r="AH315" s="13" t="str">
        <f t="shared" ref="AH315:AI315" si="1235">IF($B315=12,((AD315/AD303)-1)*100,"")</f>
        <v/>
      </c>
      <c r="AI315" s="13" t="str">
        <f t="shared" si="1235"/>
        <v/>
      </c>
      <c r="AK315" s="12"/>
      <c r="AS315" s="7">
        <f t="shared" si="1081"/>
        <v>11.089487577395317</v>
      </c>
      <c r="AT315" s="7">
        <f t="shared" ref="AT315:AU315" si="1236">((AD315/AD303)-1)*100</f>
        <v>9.2662813768960248</v>
      </c>
      <c r="AU315" s="7">
        <f t="shared" si="1236"/>
        <v>24.632388988044298</v>
      </c>
      <c r="AV315" s="7">
        <f t="shared" si="1088"/>
        <v>-13.54290141064898</v>
      </c>
      <c r="AW315" s="7"/>
      <c r="AX315" s="7">
        <f t="shared" si="996"/>
        <v>90.348288660866544</v>
      </c>
      <c r="AY315" s="7">
        <f t="shared" ref="AY315:AZ315" si="1237">((AD315/AD254)-1)*100</f>
        <v>44.277059821733843</v>
      </c>
      <c r="AZ315" s="7">
        <f t="shared" si="1237"/>
        <v>124.00809087389888</v>
      </c>
      <c r="BA315" s="7">
        <f t="shared" si="998"/>
        <v>-33.659802213032336</v>
      </c>
      <c r="BB315" s="7"/>
      <c r="BC315" s="7">
        <f t="shared" ref="BC315:BC378" si="1238">((Z315/Z203)-1)*100</f>
        <v>214.04740129131358</v>
      </c>
      <c r="BD315" s="7">
        <f t="shared" ref="BD315:BE315" si="1239">((AD315/AD203)-1)*100</f>
        <v>217.77617073069879</v>
      </c>
      <c r="BE315" s="7">
        <f t="shared" si="1239"/>
        <v>323.86784771946731</v>
      </c>
      <c r="BF315" s="7">
        <f t="shared" ref="BF315:BF378" si="1240">BC315-BE315</f>
        <v>-109.82044642815373</v>
      </c>
      <c r="BH315" s="1">
        <f t="shared" si="1091"/>
        <v>240</v>
      </c>
      <c r="BI315" s="1">
        <f t="shared" si="1092"/>
        <v>213</v>
      </c>
      <c r="BJ315" s="1">
        <f t="shared" si="1093"/>
        <v>236</v>
      </c>
      <c r="BK315" s="1">
        <f t="shared" si="1094"/>
        <v>144</v>
      </c>
      <c r="BL315" s="1">
        <f t="shared" si="1095"/>
        <v>293</v>
      </c>
      <c r="BN315" s="1">
        <f t="shared" si="1004"/>
        <v>244</v>
      </c>
      <c r="BO315" s="1">
        <f t="shared" si="1005"/>
        <v>241</v>
      </c>
      <c r="BP315" s="1">
        <f t="shared" si="1006"/>
        <v>241</v>
      </c>
      <c r="BQ315" s="1">
        <f t="shared" si="1007"/>
        <v>82</v>
      </c>
      <c r="BR315" s="1">
        <f t="shared" si="1008"/>
        <v>244</v>
      </c>
      <c r="BT315" s="1">
        <f t="shared" si="945"/>
        <v>193</v>
      </c>
      <c r="BU315" s="1">
        <f t="shared" si="946"/>
        <v>193</v>
      </c>
      <c r="BV315" s="1">
        <f t="shared" si="947"/>
        <v>193</v>
      </c>
      <c r="BW315" s="1">
        <f t="shared" si="948"/>
        <v>68</v>
      </c>
      <c r="BX315" s="1">
        <f t="shared" si="949"/>
        <v>193</v>
      </c>
    </row>
    <row r="316" spans="1:76">
      <c r="A316" s="1">
        <v>1997</v>
      </c>
      <c r="B316" s="1">
        <v>5</v>
      </c>
      <c r="C316" s="4">
        <v>0.71519999999999995</v>
      </c>
      <c r="D316" s="4">
        <v>6.0880000000000001</v>
      </c>
      <c r="E316" s="2">
        <f t="shared" si="1023"/>
        <v>24556.532066774183</v>
      </c>
      <c r="F316" s="2">
        <f t="shared" si="1024"/>
        <v>22258.860521013281</v>
      </c>
      <c r="G316" s="5">
        <f t="shared" si="1025"/>
        <v>1.1032250300320543</v>
      </c>
      <c r="H316" s="4">
        <f t="shared" si="1026"/>
        <v>1.1061148344004967</v>
      </c>
      <c r="I316" s="4">
        <f t="shared" si="1027"/>
        <v>1.1854289559081577</v>
      </c>
      <c r="J316" s="4">
        <f t="shared" si="1028"/>
        <v>-7.9314121507660929E-2</v>
      </c>
      <c r="K316" s="2" t="str">
        <f t="shared" si="1037"/>
        <v xml:space="preserve">      SPX</v>
      </c>
      <c r="L316" s="11">
        <f t="shared" si="1038"/>
        <v>52433.156293608954</v>
      </c>
      <c r="M316" s="2">
        <f t="shared" si="1029"/>
        <v>29575.367778075401</v>
      </c>
      <c r="N316" s="2">
        <f t="shared" si="1030"/>
        <v>13437.963924594989</v>
      </c>
      <c r="O316" s="2">
        <f t="shared" si="1031"/>
        <v>16137.403853480409</v>
      </c>
      <c r="P316" s="2">
        <f t="shared" si="1039"/>
        <v>24556.532066774183</v>
      </c>
      <c r="Q316" s="2">
        <f t="shared" si="1040"/>
        <v>22258.860521013281</v>
      </c>
      <c r="U316" s="5">
        <f t="shared" si="1032"/>
        <v>0.71519999999999995</v>
      </c>
      <c r="V316" s="4">
        <v>6.0568</v>
      </c>
      <c r="X316" s="6">
        <v>35551</v>
      </c>
      <c r="Y316" s="2" t="str">
        <f t="shared" si="1041"/>
        <v xml:space="preserve">      SPY</v>
      </c>
      <c r="Z316" s="11">
        <f t="shared" si="1046"/>
        <v>51962.348682660304</v>
      </c>
      <c r="AA316" s="16">
        <f t="shared" si="1192"/>
        <v>29391.0358702335</v>
      </c>
      <c r="AB316" s="16">
        <f t="shared" si="1193"/>
        <v>13361.866411922454</v>
      </c>
      <c r="AC316" s="16">
        <f t="shared" si="1194"/>
        <v>16029.169458311044</v>
      </c>
      <c r="AD316" s="2">
        <f t="shared" si="1017"/>
        <v>24556.532066774183</v>
      </c>
      <c r="AE316" s="2">
        <f t="shared" si="1018"/>
        <v>21991.553497039164</v>
      </c>
      <c r="AF316" s="12" t="str">
        <f t="shared" si="1085"/>
        <v/>
      </c>
      <c r="AG316" s="13" t="str">
        <f t="shared" si="1079"/>
        <v/>
      </c>
      <c r="AH316" s="13" t="str">
        <f t="shared" ref="AH316:AI316" si="1241">IF($B316=12,((AD316/AD304)-1)*100,"")</f>
        <v/>
      </c>
      <c r="AI316" s="13" t="str">
        <f t="shared" si="1241"/>
        <v/>
      </c>
      <c r="AK316" s="12"/>
      <c r="AS316" s="7">
        <f t="shared" si="1081"/>
        <v>18.755769976487315</v>
      </c>
      <c r="AT316" s="7">
        <f t="shared" ref="AT316:AU316" si="1242">((AD316/AD304)-1)*100</f>
        <v>10.923718425711426</v>
      </c>
      <c r="AU316" s="7">
        <f t="shared" si="1242"/>
        <v>28.897209322366212</v>
      </c>
      <c r="AV316" s="7">
        <f t="shared" si="1088"/>
        <v>-10.141439345878897</v>
      </c>
      <c r="AW316" s="7"/>
      <c r="AX316" s="7">
        <f t="shared" si="996"/>
        <v>96.119242838732703</v>
      </c>
      <c r="AY316" s="7">
        <f t="shared" ref="AY316:AZ316" si="1243">((AD316/AD255)-1)*100</f>
        <v>41.081561446398986</v>
      </c>
      <c r="AZ316" s="7">
        <f t="shared" si="1243"/>
        <v>130.79953847239955</v>
      </c>
      <c r="BA316" s="7">
        <f t="shared" si="998"/>
        <v>-34.680295633666844</v>
      </c>
      <c r="BB316" s="7"/>
      <c r="BC316" s="7">
        <f t="shared" si="1238"/>
        <v>224.44519544304518</v>
      </c>
      <c r="BD316" s="7">
        <f t="shared" ref="BD316:BE316" si="1244">((AD316/AD204)-1)*100</f>
        <v>211.76256859312807</v>
      </c>
      <c r="BE316" s="7">
        <f t="shared" si="1244"/>
        <v>331.39615331184393</v>
      </c>
      <c r="BF316" s="7">
        <f t="shared" si="1240"/>
        <v>-106.95095786879875</v>
      </c>
      <c r="BH316" s="1">
        <f t="shared" si="1091"/>
        <v>241</v>
      </c>
      <c r="BI316" s="1">
        <f t="shared" si="1092"/>
        <v>214</v>
      </c>
      <c r="BJ316" s="1">
        <f t="shared" si="1093"/>
        <v>237</v>
      </c>
      <c r="BK316" s="1">
        <f t="shared" si="1094"/>
        <v>144</v>
      </c>
      <c r="BL316" s="1">
        <f t="shared" si="1095"/>
        <v>294</v>
      </c>
      <c r="BN316" s="1">
        <f t="shared" si="1004"/>
        <v>245</v>
      </c>
      <c r="BO316" s="1">
        <f t="shared" si="1005"/>
        <v>242</v>
      </c>
      <c r="BP316" s="1">
        <f t="shared" si="1006"/>
        <v>242</v>
      </c>
      <c r="BQ316" s="1">
        <f t="shared" si="1007"/>
        <v>82</v>
      </c>
      <c r="BR316" s="1">
        <f t="shared" si="1008"/>
        <v>245</v>
      </c>
      <c r="BT316" s="1">
        <f t="shared" ref="BT316:BT379" si="1245">IF(BC316&gt;0,BT315+1,BT315)</f>
        <v>194</v>
      </c>
      <c r="BU316" s="1">
        <f t="shared" ref="BU316:BU379" si="1246">IF(BD316&gt;0,BU315+1,BU315)</f>
        <v>194</v>
      </c>
      <c r="BV316" s="1">
        <f t="shared" ref="BV316:BV379" si="1247">IF(BE316&gt;0,BV315+1,BV315)</f>
        <v>194</v>
      </c>
      <c r="BW316" s="1">
        <f t="shared" ref="BW316:BW379" si="1248">IF(BF316&gt;0,BW315+1,BW315)</f>
        <v>68</v>
      </c>
      <c r="BX316" s="1">
        <f t="shared" ref="BX316:BX379" si="1249">BX315+1</f>
        <v>194</v>
      </c>
    </row>
    <row r="317" spans="1:76">
      <c r="A317" s="1">
        <v>1997</v>
      </c>
      <c r="B317" s="1">
        <v>6</v>
      </c>
      <c r="C317" s="4">
        <v>-5.4100999999999999</v>
      </c>
      <c r="D317" s="4">
        <v>4.4800000000000004</v>
      </c>
      <c r="E317" s="2">
        <f t="shared" si="1023"/>
        <v>23227.999125429633</v>
      </c>
      <c r="F317" s="2">
        <f t="shared" si="1024"/>
        <v>23256.057472354674</v>
      </c>
      <c r="G317" s="5">
        <f t="shared" si="1025"/>
        <v>0.99879350371582132</v>
      </c>
      <c r="H317" s="4">
        <f t="shared" si="1026"/>
        <v>1.0039040432722344</v>
      </c>
      <c r="I317" s="4">
        <f t="shared" si="1027"/>
        <v>1.136314363225964</v>
      </c>
      <c r="J317" s="4">
        <f t="shared" si="1028"/>
        <v>-0.13241031995372965</v>
      </c>
      <c r="K317" s="2" t="str">
        <f t="shared" si="1037"/>
        <v xml:space="preserve">      SPX</v>
      </c>
      <c r="L317" s="11">
        <f t="shared" si="1038"/>
        <v>54782.16169556263</v>
      </c>
      <c r="M317" s="2">
        <f t="shared" si="1029"/>
        <v>29571.316184426807</v>
      </c>
      <c r="N317" s="2">
        <f t="shared" si="1030"/>
        <v>12710.956638310476</v>
      </c>
      <c r="O317" s="2">
        <f t="shared" si="1031"/>
        <v>16860.359546116331</v>
      </c>
      <c r="P317" s="2">
        <f t="shared" si="1039"/>
        <v>23227.999125429633</v>
      </c>
      <c r="Q317" s="2">
        <f t="shared" si="1040"/>
        <v>23256.057472354674</v>
      </c>
      <c r="U317" s="5">
        <f t="shared" si="1032"/>
        <v>-5.4100999999999999</v>
      </c>
      <c r="V317" s="4">
        <v>4.4474</v>
      </c>
      <c r="X317" s="6">
        <v>35582</v>
      </c>
      <c r="Y317" s="2" t="str">
        <f t="shared" si="1041"/>
        <v xml:space="preserve">      SPY</v>
      </c>
      <c r="Z317" s="11">
        <f t="shared" si="1046"/>
        <v>54273.322177972936</v>
      </c>
      <c r="AA317" s="16">
        <f t="shared" si="1192"/>
        <v>29381.026817971004</v>
      </c>
      <c r="AB317" s="16">
        <f t="shared" si="1193"/>
        <v>12638.976077171037</v>
      </c>
      <c r="AC317" s="16">
        <f t="shared" si="1194"/>
        <v>16742.050740799968</v>
      </c>
      <c r="AD317" s="2">
        <f t="shared" si="1017"/>
        <v>23227.999125429633</v>
      </c>
      <c r="AE317" s="2">
        <f t="shared" si="1018"/>
        <v>22969.605847266481</v>
      </c>
      <c r="AF317" s="12" t="str">
        <f t="shared" si="1085"/>
        <v/>
      </c>
      <c r="AG317" s="13" t="str">
        <f t="shared" si="1079"/>
        <v/>
      </c>
      <c r="AH317" s="13" t="str">
        <f t="shared" ref="AH317:AI317" si="1250">IF($B317=12,((AD317/AD305)-1)*100,"")</f>
        <v/>
      </c>
      <c r="AI317" s="13" t="str">
        <f t="shared" si="1250"/>
        <v/>
      </c>
      <c r="AK317" s="12"/>
      <c r="AS317" s="7">
        <f t="shared" si="1081"/>
        <v>19.404767332232975</v>
      </c>
      <c r="AT317" s="7">
        <f t="shared" ref="AT317:AU317" si="1251">((AD317/AD305)-1)*100</f>
        <v>1.0039828139299933</v>
      </c>
      <c r="AU317" s="7">
        <f t="shared" si="1251"/>
        <v>34.144716514851403</v>
      </c>
      <c r="AV317" s="7">
        <f t="shared" si="1088"/>
        <v>-14.739949182618428</v>
      </c>
      <c r="AW317" s="7"/>
      <c r="AX317" s="7">
        <f t="shared" si="996"/>
        <v>103.8426212008583</v>
      </c>
      <c r="AY317" s="7">
        <f t="shared" ref="AY317:AZ317" si="1252">((AD317/AD256)-1)*100</f>
        <v>29.957217374177958</v>
      </c>
      <c r="AZ317" s="7">
        <f t="shared" si="1252"/>
        <v>139.88866269919495</v>
      </c>
      <c r="BA317" s="7">
        <f t="shared" si="998"/>
        <v>-36.046041498336649</v>
      </c>
      <c r="BB317" s="7"/>
      <c r="BC317" s="7">
        <f t="shared" si="1238"/>
        <v>242.66097483712943</v>
      </c>
      <c r="BD317" s="7">
        <f t="shared" ref="BD317:BE317" si="1253">((AD317/AD205)-1)*100</f>
        <v>198.1909114410953</v>
      </c>
      <c r="BE317" s="7">
        <f t="shared" si="1253"/>
        <v>330.51572776319239</v>
      </c>
      <c r="BF317" s="7">
        <f t="shared" si="1240"/>
        <v>-87.854752926062957</v>
      </c>
      <c r="BH317" s="1">
        <f t="shared" si="1091"/>
        <v>242</v>
      </c>
      <c r="BI317" s="1">
        <f t="shared" si="1092"/>
        <v>215</v>
      </c>
      <c r="BJ317" s="1">
        <f t="shared" si="1093"/>
        <v>238</v>
      </c>
      <c r="BK317" s="1">
        <f t="shared" si="1094"/>
        <v>144</v>
      </c>
      <c r="BL317" s="1">
        <f t="shared" si="1095"/>
        <v>295</v>
      </c>
      <c r="BN317" s="1">
        <f t="shared" si="1004"/>
        <v>246</v>
      </c>
      <c r="BO317" s="1">
        <f t="shared" si="1005"/>
        <v>243</v>
      </c>
      <c r="BP317" s="1">
        <f t="shared" si="1006"/>
        <v>243</v>
      </c>
      <c r="BQ317" s="1">
        <f t="shared" si="1007"/>
        <v>82</v>
      </c>
      <c r="BR317" s="1">
        <f t="shared" si="1008"/>
        <v>246</v>
      </c>
      <c r="BT317" s="1">
        <f t="shared" si="1245"/>
        <v>195</v>
      </c>
      <c r="BU317" s="1">
        <f t="shared" si="1246"/>
        <v>195</v>
      </c>
      <c r="BV317" s="1">
        <f t="shared" si="1247"/>
        <v>195</v>
      </c>
      <c r="BW317" s="1">
        <f t="shared" si="1248"/>
        <v>68</v>
      </c>
      <c r="BX317" s="1">
        <f t="shared" si="1249"/>
        <v>195</v>
      </c>
    </row>
    <row r="318" spans="1:76">
      <c r="A318" s="1">
        <v>1997</v>
      </c>
      <c r="B318" s="1">
        <v>7</v>
      </c>
      <c r="C318" s="4">
        <v>4.0968999999999998</v>
      </c>
      <c r="D318" s="4">
        <v>7.9569999999999999</v>
      </c>
      <c r="E318" s="2">
        <f t="shared" si="1023"/>
        <v>24179.627021599361</v>
      </c>
      <c r="F318" s="2">
        <f t="shared" si="1024"/>
        <v>25106.541965429933</v>
      </c>
      <c r="G318" s="5">
        <f t="shared" si="1025"/>
        <v>0.96308074026654589</v>
      </c>
      <c r="H318" s="4">
        <f t="shared" si="1026"/>
        <v>0.96502470707634058</v>
      </c>
      <c r="I318" s="4">
        <f t="shared" si="1027"/>
        <v>1.0907265677103277</v>
      </c>
      <c r="J318" s="4">
        <f t="shared" si="1028"/>
        <v>-0.12570186063398714</v>
      </c>
      <c r="K318" s="2" t="str">
        <f t="shared" si="1037"/>
        <v xml:space="preserve">      SPX</v>
      </c>
      <c r="L318" s="11">
        <f t="shared" si="1038"/>
        <v>59141.178301678541</v>
      </c>
      <c r="M318" s="2">
        <f t="shared" si="1029"/>
        <v>31433.650176026225</v>
      </c>
      <c r="N318" s="2">
        <f t="shared" si="1030"/>
        <v>13231.711820825418</v>
      </c>
      <c r="O318" s="2">
        <f t="shared" si="1031"/>
        <v>18201.938355200808</v>
      </c>
      <c r="P318" s="2">
        <f t="shared" si="1039"/>
        <v>24179.627021599361</v>
      </c>
      <c r="Q318" s="2">
        <f t="shared" si="1040"/>
        <v>25106.541965429933</v>
      </c>
      <c r="U318" s="5">
        <f t="shared" si="1032"/>
        <v>4.0968999999999998</v>
      </c>
      <c r="V318" s="4">
        <v>7.9398999999999997</v>
      </c>
      <c r="X318" s="6">
        <v>35612</v>
      </c>
      <c r="Y318" s="2" t="str">
        <f t="shared" si="1041"/>
        <v xml:space="preserve">      SPY</v>
      </c>
      <c r="Z318" s="11">
        <f t="shared" si="1046"/>
        <v>58582.56968558181</v>
      </c>
      <c r="AA318" s="16">
        <f t="shared" si="1192"/>
        <v>31228.135115645404</v>
      </c>
      <c r="AB318" s="16">
        <f t="shared" si="1193"/>
        <v>13156.782288076658</v>
      </c>
      <c r="AC318" s="16">
        <f t="shared" si="1194"/>
        <v>18071.352827568746</v>
      </c>
      <c r="AD318" s="2">
        <f t="shared" si="1017"/>
        <v>24179.627021599361</v>
      </c>
      <c r="AE318" s="2">
        <f t="shared" si="1018"/>
        <v>24793.369581933592</v>
      </c>
      <c r="AF318" s="12" t="str">
        <f t="shared" si="1085"/>
        <v/>
      </c>
      <c r="AG318" s="13" t="str">
        <f t="shared" si="1079"/>
        <v/>
      </c>
      <c r="AH318" s="13" t="str">
        <f t="shared" ref="AH318:AI318" si="1254">IF($B318=12,((AD318/AD306)-1)*100,"")</f>
        <v/>
      </c>
      <c r="AI318" s="13" t="str">
        <f t="shared" si="1254"/>
        <v/>
      </c>
      <c r="AK318" s="12"/>
      <c r="AS318" s="7">
        <f t="shared" si="1081"/>
        <v>35.287743633349564</v>
      </c>
      <c r="AT318" s="7">
        <f t="shared" ref="AT318:AU318" si="1255">((AD318/AD306)-1)*100</f>
        <v>10.364924681459264</v>
      </c>
      <c r="AU318" s="7">
        <f t="shared" si="1255"/>
        <v>51.476862851191598</v>
      </c>
      <c r="AV318" s="7">
        <f t="shared" si="1088"/>
        <v>-16.189119217842034</v>
      </c>
      <c r="AW318" s="7"/>
      <c r="AX318" s="7">
        <f t="shared" si="996"/>
        <v>121.24725761280466</v>
      </c>
      <c r="AY318" s="7">
        <f t="shared" ref="AY318:AZ318" si="1256">((AD318/AD257)-1)*100</f>
        <v>36.031375586388428</v>
      </c>
      <c r="AZ318" s="7">
        <f t="shared" si="1256"/>
        <v>162.84674215207113</v>
      </c>
      <c r="BA318" s="7">
        <f t="shared" si="998"/>
        <v>-41.59948453926647</v>
      </c>
      <c r="BB318" s="7"/>
      <c r="BC318" s="7">
        <f t="shared" si="1238"/>
        <v>281.65730781667992</v>
      </c>
      <c r="BD318" s="7">
        <f t="shared" ref="BD318:BE318" si="1257">((AD318/AD206)-1)*100</f>
        <v>195.50910771725256</v>
      </c>
      <c r="BE318" s="7">
        <f t="shared" si="1257"/>
        <v>379.51031981081826</v>
      </c>
      <c r="BF318" s="7">
        <f t="shared" si="1240"/>
        <v>-97.853011994138342</v>
      </c>
      <c r="BH318" s="1">
        <f t="shared" si="1091"/>
        <v>243</v>
      </c>
      <c r="BI318" s="1">
        <f t="shared" si="1092"/>
        <v>216</v>
      </c>
      <c r="BJ318" s="1">
        <f t="shared" si="1093"/>
        <v>239</v>
      </c>
      <c r="BK318" s="1">
        <f t="shared" si="1094"/>
        <v>144</v>
      </c>
      <c r="BL318" s="1">
        <f t="shared" si="1095"/>
        <v>296</v>
      </c>
      <c r="BN318" s="1">
        <f t="shared" si="1004"/>
        <v>247</v>
      </c>
      <c r="BO318" s="1">
        <f t="shared" si="1005"/>
        <v>244</v>
      </c>
      <c r="BP318" s="1">
        <f t="shared" si="1006"/>
        <v>244</v>
      </c>
      <c r="BQ318" s="1">
        <f t="shared" si="1007"/>
        <v>82</v>
      </c>
      <c r="BR318" s="1">
        <f t="shared" si="1008"/>
        <v>247</v>
      </c>
      <c r="BT318" s="1">
        <f t="shared" si="1245"/>
        <v>196</v>
      </c>
      <c r="BU318" s="1">
        <f t="shared" si="1246"/>
        <v>196</v>
      </c>
      <c r="BV318" s="1">
        <f t="shared" si="1247"/>
        <v>196</v>
      </c>
      <c r="BW318" s="1">
        <f t="shared" si="1248"/>
        <v>68</v>
      </c>
      <c r="BX318" s="1">
        <f t="shared" si="1249"/>
        <v>196</v>
      </c>
    </row>
    <row r="319" spans="1:76">
      <c r="A319" s="1">
        <v>1997</v>
      </c>
      <c r="B319" s="1">
        <v>8</v>
      </c>
      <c r="C319" s="4">
        <v>2.5291000000000001</v>
      </c>
      <c r="D319" s="4">
        <v>-5.6020000000000003</v>
      </c>
      <c r="E319" s="2">
        <f t="shared" si="1023"/>
        <v>24791.15396860263</v>
      </c>
      <c r="F319" s="2">
        <f t="shared" si="1024"/>
        <v>23700.073484526551</v>
      </c>
      <c r="G319" s="5">
        <f t="shared" si="1025"/>
        <v>1.0460370084838948</v>
      </c>
      <c r="H319" s="4">
        <f t="shared" si="1026"/>
        <v>1.0421792798454399</v>
      </c>
      <c r="I319" s="4">
        <f t="shared" si="1027"/>
        <v>1.0789661573875824</v>
      </c>
      <c r="J319" s="4">
        <f t="shared" si="1028"/>
        <v>-3.6786877542142493E-2</v>
      </c>
      <c r="K319" s="2" t="str">
        <f t="shared" si="1037"/>
        <v xml:space="preserve">      SPX</v>
      </c>
      <c r="L319" s="11">
        <f t="shared" si="1038"/>
        <v>55828.089493218511</v>
      </c>
      <c r="M319" s="2">
        <f t="shared" si="1029"/>
        <v>30748.62081302837</v>
      </c>
      <c r="N319" s="2">
        <f t="shared" si="1030"/>
        <v>13566.355044485912</v>
      </c>
      <c r="O319" s="2">
        <f t="shared" si="1031"/>
        <v>17182.26576854246</v>
      </c>
      <c r="P319" s="2">
        <f t="shared" si="1039"/>
        <v>24791.15396860263</v>
      </c>
      <c r="Q319" s="2">
        <f t="shared" si="1040"/>
        <v>23700.073484526551</v>
      </c>
      <c r="U319" s="5">
        <f t="shared" si="1032"/>
        <v>2.5291000000000001</v>
      </c>
      <c r="V319" s="4">
        <v>-5.5979999999999999</v>
      </c>
      <c r="X319" s="6">
        <v>35643</v>
      </c>
      <c r="Y319" s="2" t="str">
        <f t="shared" si="1041"/>
        <v xml:space="preserve">      SPY</v>
      </c>
      <c r="Z319" s="11">
        <f t="shared" si="1046"/>
        <v>55303.117434582935</v>
      </c>
      <c r="AA319" s="16">
        <f t="shared" si="1192"/>
        <v>30549.24896520585</v>
      </c>
      <c r="AB319" s="16">
        <f t="shared" si="1193"/>
        <v>13489.530468924404</v>
      </c>
      <c r="AC319" s="16">
        <f t="shared" si="1194"/>
        <v>17059.718496281446</v>
      </c>
      <c r="AD319" s="2">
        <f t="shared" si="1017"/>
        <v>24791.15396860263</v>
      </c>
      <c r="AE319" s="2">
        <f t="shared" si="1018"/>
        <v>23405.436752736947</v>
      </c>
      <c r="AF319" s="12" t="str">
        <f t="shared" si="1085"/>
        <v/>
      </c>
      <c r="AG319" s="13" t="str">
        <f t="shared" si="1079"/>
        <v/>
      </c>
      <c r="AH319" s="13" t="str">
        <f t="shared" ref="AH319:AI319" si="1258">IF($B319=12,((AD319/AD307)-1)*100,"")</f>
        <v/>
      </c>
      <c r="AI319" s="13" t="str">
        <f t="shared" si="1258"/>
        <v/>
      </c>
      <c r="AK319" s="12"/>
      <c r="AS319" s="7">
        <f t="shared" si="1081"/>
        <v>23.729743098025846</v>
      </c>
      <c r="AT319" s="7">
        <f t="shared" ref="AT319:AU319" si="1259">((AD319/AD307)-1)*100</f>
        <v>9.6257755168339454</v>
      </c>
      <c r="AU319" s="7">
        <f t="shared" si="1259"/>
        <v>40.092647214092111</v>
      </c>
      <c r="AV319" s="7">
        <f t="shared" si="1088"/>
        <v>-16.362904116066264</v>
      </c>
      <c r="AW319" s="7"/>
      <c r="AX319" s="7">
        <f t="shared" si="996"/>
        <v>111.81345665005841</v>
      </c>
      <c r="AY319" s="7">
        <f t="shared" ref="AY319:AZ319" si="1260">((AD319/AD258)-1)*100</f>
        <v>41.442749825157343</v>
      </c>
      <c r="AZ319" s="7">
        <f t="shared" si="1260"/>
        <v>138.3941793019149</v>
      </c>
      <c r="BA319" s="7">
        <f t="shared" si="998"/>
        <v>-26.58072265185649</v>
      </c>
      <c r="BB319" s="7"/>
      <c r="BC319" s="7">
        <f t="shared" si="1238"/>
        <v>249.4616172822895</v>
      </c>
      <c r="BD319" s="7">
        <f t="shared" ref="BD319:BE319" si="1261">((AD319/AD207)-1)*100</f>
        <v>193.87505292041999</v>
      </c>
      <c r="BE319" s="7">
        <f t="shared" si="1261"/>
        <v>347.71559759837061</v>
      </c>
      <c r="BF319" s="7">
        <f t="shared" si="1240"/>
        <v>-98.253980316081112</v>
      </c>
      <c r="BH319" s="1">
        <f t="shared" si="1091"/>
        <v>244</v>
      </c>
      <c r="BI319" s="1">
        <f t="shared" si="1092"/>
        <v>217</v>
      </c>
      <c r="BJ319" s="1">
        <f t="shared" si="1093"/>
        <v>240</v>
      </c>
      <c r="BK319" s="1">
        <f t="shared" si="1094"/>
        <v>144</v>
      </c>
      <c r="BL319" s="1">
        <f t="shared" si="1095"/>
        <v>297</v>
      </c>
      <c r="BN319" s="1">
        <f t="shared" si="1004"/>
        <v>248</v>
      </c>
      <c r="BO319" s="1">
        <f t="shared" si="1005"/>
        <v>245</v>
      </c>
      <c r="BP319" s="1">
        <f t="shared" si="1006"/>
        <v>245</v>
      </c>
      <c r="BQ319" s="1">
        <f t="shared" si="1007"/>
        <v>82</v>
      </c>
      <c r="BR319" s="1">
        <f t="shared" si="1008"/>
        <v>248</v>
      </c>
      <c r="BT319" s="1">
        <f t="shared" si="1245"/>
        <v>197</v>
      </c>
      <c r="BU319" s="1">
        <f t="shared" si="1246"/>
        <v>197</v>
      </c>
      <c r="BV319" s="1">
        <f t="shared" si="1247"/>
        <v>197</v>
      </c>
      <c r="BW319" s="1">
        <f t="shared" si="1248"/>
        <v>68</v>
      </c>
      <c r="BX319" s="1">
        <f t="shared" si="1249"/>
        <v>197</v>
      </c>
    </row>
    <row r="320" spans="1:76">
      <c r="A320" s="1">
        <v>1997</v>
      </c>
      <c r="B320" s="1">
        <v>9</v>
      </c>
      <c r="C320" s="4">
        <v>2.5293000000000001</v>
      </c>
      <c r="D320" s="4">
        <v>5.4770000000000003</v>
      </c>
      <c r="E320" s="2">
        <f t="shared" si="1023"/>
        <v>25418.196625930497</v>
      </c>
      <c r="F320" s="2">
        <f t="shared" si="1024"/>
        <v>24998.126509274069</v>
      </c>
      <c r="G320" s="5">
        <f t="shared" si="1025"/>
        <v>1.0168040639565763</v>
      </c>
      <c r="H320" s="4">
        <f t="shared" si="1026"/>
        <v>1.0180124075703316</v>
      </c>
      <c r="I320" s="4">
        <f t="shared" si="1027"/>
        <v>1.0626077117478441</v>
      </c>
      <c r="J320" s="4">
        <f t="shared" si="1028"/>
        <v>-4.4595304177512451E-2</v>
      </c>
      <c r="K320" s="2" t="str">
        <f t="shared" si="1037"/>
        <v xml:space="preserve">      SPX</v>
      </c>
      <c r="L320" s="11">
        <f t="shared" si="1038"/>
        <v>58885.793954762084</v>
      </c>
      <c r="M320" s="2">
        <f t="shared" si="1029"/>
        <v>32032.827327311625</v>
      </c>
      <c r="N320" s="2">
        <f t="shared" si="1030"/>
        <v>13909.488862626094</v>
      </c>
      <c r="O320" s="2">
        <f t="shared" si="1031"/>
        <v>18123.33846468553</v>
      </c>
      <c r="P320" s="2">
        <f t="shared" si="1039"/>
        <v>25418.196625930497</v>
      </c>
      <c r="Q320" s="2">
        <f t="shared" si="1040"/>
        <v>24998.126509274069</v>
      </c>
      <c r="U320" s="5">
        <f t="shared" si="1032"/>
        <v>2.5293000000000001</v>
      </c>
      <c r="V320" s="4">
        <v>5.4393000000000002</v>
      </c>
      <c r="X320" s="6">
        <v>35674</v>
      </c>
      <c r="Y320" s="2" t="str">
        <f t="shared" si="1041"/>
        <v xml:space="preserve">      SPY</v>
      </c>
      <c r="Z320" s="11">
        <f t="shared" si="1046"/>
        <v>58311.219901202203</v>
      </c>
      <c r="AA320" s="16">
        <f t="shared" si="1192"/>
        <v>31818.368927524592</v>
      </c>
      <c r="AB320" s="16">
        <f t="shared" si="1193"/>
        <v>13830.72116307491</v>
      </c>
      <c r="AC320" s="16">
        <f t="shared" si="1194"/>
        <v>17987.647764449681</v>
      </c>
      <c r="AD320" s="2">
        <f t="shared" si="1017"/>
        <v>25418.196625930497</v>
      </c>
      <c r="AE320" s="2">
        <f t="shared" si="1018"/>
        <v>24678.528674028566</v>
      </c>
      <c r="AF320" s="12" t="str">
        <f t="shared" si="1085"/>
        <v/>
      </c>
      <c r="AG320" s="13" t="str">
        <f t="shared" si="1079"/>
        <v/>
      </c>
      <c r="AH320" s="13" t="str">
        <f t="shared" ref="AH320:AI320" si="1262">IF($B320=12,((AD320/AD308)-1)*100,"")</f>
        <v/>
      </c>
      <c r="AI320" s="13" t="str">
        <f t="shared" si="1262"/>
        <v/>
      </c>
      <c r="AK320" s="12"/>
      <c r="AS320" s="7">
        <f t="shared" si="1081"/>
        <v>25.991365254249544</v>
      </c>
      <c r="AT320" s="7">
        <f t="shared" ref="AT320:AU320" si="1263">((AD320/AD308)-1)*100</f>
        <v>8.5487502795661428</v>
      </c>
      <c r="AU320" s="7">
        <f t="shared" si="1263"/>
        <v>39.888862389429811</v>
      </c>
      <c r="AV320" s="7">
        <f t="shared" si="1088"/>
        <v>-13.897497135180267</v>
      </c>
      <c r="AW320" s="7"/>
      <c r="AX320" s="7">
        <f t="shared" si="996"/>
        <v>128.00182332100601</v>
      </c>
      <c r="AY320" s="7">
        <f t="shared" ref="AY320:AZ320" si="1264">((AD320/AD259)-1)*100</f>
        <v>44.868873323861621</v>
      </c>
      <c r="AZ320" s="7">
        <f t="shared" si="1264"/>
        <v>156.61404336435223</v>
      </c>
      <c r="BA320" s="7">
        <f t="shared" si="998"/>
        <v>-28.612220043346213</v>
      </c>
      <c r="BB320" s="7"/>
      <c r="BC320" s="7">
        <f t="shared" si="1238"/>
        <v>255.90054353509601</v>
      </c>
      <c r="BD320" s="7">
        <f t="shared" ref="BD320:BE320" si="1265">((AD320/AD208)-1)*100</f>
        <v>191.02973739824245</v>
      </c>
      <c r="BE320" s="7">
        <f t="shared" si="1265"/>
        <v>368.01982064991694</v>
      </c>
      <c r="BF320" s="7">
        <f t="shared" si="1240"/>
        <v>-112.11927711482093</v>
      </c>
      <c r="BH320" s="1">
        <f t="shared" si="1091"/>
        <v>245</v>
      </c>
      <c r="BI320" s="1">
        <f t="shared" si="1092"/>
        <v>218</v>
      </c>
      <c r="BJ320" s="1">
        <f t="shared" si="1093"/>
        <v>241</v>
      </c>
      <c r="BK320" s="1">
        <f t="shared" si="1094"/>
        <v>144</v>
      </c>
      <c r="BL320" s="1">
        <f t="shared" si="1095"/>
        <v>298</v>
      </c>
      <c r="BN320" s="1">
        <f t="shared" si="1004"/>
        <v>249</v>
      </c>
      <c r="BO320" s="1">
        <f t="shared" si="1005"/>
        <v>246</v>
      </c>
      <c r="BP320" s="1">
        <f t="shared" si="1006"/>
        <v>246</v>
      </c>
      <c r="BQ320" s="1">
        <f t="shared" si="1007"/>
        <v>82</v>
      </c>
      <c r="BR320" s="1">
        <f t="shared" si="1008"/>
        <v>249</v>
      </c>
      <c r="BT320" s="1">
        <f t="shared" si="1245"/>
        <v>198</v>
      </c>
      <c r="BU320" s="1">
        <f t="shared" si="1246"/>
        <v>198</v>
      </c>
      <c r="BV320" s="1">
        <f t="shared" si="1247"/>
        <v>198</v>
      </c>
      <c r="BW320" s="1">
        <f t="shared" si="1248"/>
        <v>68</v>
      </c>
      <c r="BX320" s="1">
        <f t="shared" si="1249"/>
        <v>198</v>
      </c>
    </row>
    <row r="321" spans="1:76">
      <c r="A321" s="1">
        <v>1997</v>
      </c>
      <c r="B321" s="1">
        <v>10</v>
      </c>
      <c r="C321" s="4">
        <v>2.7511999999999999</v>
      </c>
      <c r="D321" s="4">
        <v>-3.34</v>
      </c>
      <c r="E321" s="2">
        <f t="shared" si="1023"/>
        <v>26117.502051503096</v>
      </c>
      <c r="F321" s="2">
        <f t="shared" si="1024"/>
        <v>24163.189083864316</v>
      </c>
      <c r="G321" s="5">
        <f t="shared" si="1025"/>
        <v>1.0808797613947336</v>
      </c>
      <c r="H321" s="4">
        <f t="shared" si="1026"/>
        <v>1.077886077879286</v>
      </c>
      <c r="I321" s="4">
        <f t="shared" si="1027"/>
        <v>1.0674161458654465</v>
      </c>
      <c r="J321" s="4">
        <f t="shared" si="1028"/>
        <v>1.04699320138395E-2</v>
      </c>
      <c r="K321" s="2" t="str">
        <f t="shared" si="1037"/>
        <v xml:space="preserve">      SPX</v>
      </c>
      <c r="L321" s="11">
        <f t="shared" si="1038"/>
        <v>56919.00843667303</v>
      </c>
      <c r="M321" s="2">
        <f t="shared" si="1029"/>
        <v>31810.185680179697</v>
      </c>
      <c r="N321" s="2">
        <f t="shared" si="1030"/>
        <v>14292.166720214664</v>
      </c>
      <c r="O321" s="2">
        <f t="shared" si="1031"/>
        <v>17518.018959965033</v>
      </c>
      <c r="P321" s="2">
        <f t="shared" si="1039"/>
        <v>26117.502051503096</v>
      </c>
      <c r="Q321" s="2">
        <f t="shared" si="1040"/>
        <v>24163.189083864316</v>
      </c>
      <c r="U321" s="5">
        <f t="shared" si="1032"/>
        <v>2.7511999999999999</v>
      </c>
      <c r="V321" s="4">
        <v>-3.3445999999999998</v>
      </c>
      <c r="X321" s="6">
        <v>35704</v>
      </c>
      <c r="Y321" s="2" t="str">
        <f t="shared" si="1041"/>
        <v xml:space="preserve">      SPY</v>
      </c>
      <c r="Z321" s="11">
        <f t="shared" si="1046"/>
        <v>56360.942840386597</v>
      </c>
      <c r="AA321" s="16">
        <f t="shared" si="1192"/>
        <v>31597.26486103332</v>
      </c>
      <c r="AB321" s="16">
        <f t="shared" si="1193"/>
        <v>14211.231963713426</v>
      </c>
      <c r="AC321" s="16">
        <f t="shared" si="1194"/>
        <v>17386.032897319896</v>
      </c>
      <c r="AD321" s="2">
        <f t="shared" si="1017"/>
        <v>26117.502051503096</v>
      </c>
      <c r="AE321" s="2">
        <f t="shared" si="1018"/>
        <v>23853.130603997008</v>
      </c>
      <c r="AF321" s="12" t="str">
        <f t="shared" si="1085"/>
        <v/>
      </c>
      <c r="AG321" s="13" t="str">
        <f t="shared" si="1079"/>
        <v/>
      </c>
      <c r="AH321" s="13" t="str">
        <f t="shared" ref="AH321:AI321" si="1266">IF($B321=12,((AD321/AD309)-1)*100,"")</f>
        <v/>
      </c>
      <c r="AI321" s="13" t="str">
        <f t="shared" si="1266"/>
        <v/>
      </c>
      <c r="AK321" s="12"/>
      <c r="AS321" s="7">
        <f t="shared" si="1081"/>
        <v>22.079605074515342</v>
      </c>
      <c r="AT321" s="7">
        <f t="shared" ref="AT321:AU321" si="1267">((AD321/AD309)-1)*100</f>
        <v>11.811877895047807</v>
      </c>
      <c r="AU321" s="7">
        <f t="shared" si="1267"/>
        <v>31.594578454904454</v>
      </c>
      <c r="AV321" s="7">
        <f t="shared" si="1088"/>
        <v>-9.5149733803891117</v>
      </c>
      <c r="AW321" s="7"/>
      <c r="AX321" s="7">
        <f t="shared" si="996"/>
        <v>117.81672778671775</v>
      </c>
      <c r="AY321" s="7">
        <f t="shared" ref="AY321:AZ321" si="1268">((AD321/AD260)-1)*100</f>
        <v>47.167087936468135</v>
      </c>
      <c r="AZ321" s="7">
        <f t="shared" si="1268"/>
        <v>145.1508080751056</v>
      </c>
      <c r="BA321" s="7">
        <f t="shared" si="998"/>
        <v>-27.334080288387852</v>
      </c>
      <c r="BB321" s="7"/>
      <c r="BC321" s="7">
        <f t="shared" si="1238"/>
        <v>253.88244620840683</v>
      </c>
      <c r="BD321" s="7">
        <f t="shared" ref="BD321:BE321" si="1269">((AD321/AD209)-1)*100</f>
        <v>207.62988061874691</v>
      </c>
      <c r="BE321" s="7">
        <f t="shared" si="1269"/>
        <v>332.51817086735684</v>
      </c>
      <c r="BF321" s="7">
        <f t="shared" si="1240"/>
        <v>-78.635724658950011</v>
      </c>
      <c r="BH321" s="1">
        <f t="shared" si="1091"/>
        <v>246</v>
      </c>
      <c r="BI321" s="1">
        <f t="shared" si="1092"/>
        <v>219</v>
      </c>
      <c r="BJ321" s="1">
        <f t="shared" si="1093"/>
        <v>242</v>
      </c>
      <c r="BK321" s="1">
        <f t="shared" si="1094"/>
        <v>144</v>
      </c>
      <c r="BL321" s="1">
        <f t="shared" si="1095"/>
        <v>299</v>
      </c>
      <c r="BN321" s="1">
        <f t="shared" si="1004"/>
        <v>250</v>
      </c>
      <c r="BO321" s="1">
        <f t="shared" si="1005"/>
        <v>247</v>
      </c>
      <c r="BP321" s="1">
        <f t="shared" si="1006"/>
        <v>247</v>
      </c>
      <c r="BQ321" s="1">
        <f t="shared" si="1007"/>
        <v>82</v>
      </c>
      <c r="BR321" s="1">
        <f t="shared" si="1008"/>
        <v>250</v>
      </c>
      <c r="BT321" s="1">
        <f t="shared" si="1245"/>
        <v>199</v>
      </c>
      <c r="BU321" s="1">
        <f t="shared" si="1246"/>
        <v>199</v>
      </c>
      <c r="BV321" s="1">
        <f t="shared" si="1247"/>
        <v>199</v>
      </c>
      <c r="BW321" s="1">
        <f t="shared" si="1248"/>
        <v>68</v>
      </c>
      <c r="BX321" s="1">
        <f t="shared" si="1249"/>
        <v>199</v>
      </c>
    </row>
    <row r="322" spans="1:76">
      <c r="A322" s="1">
        <v>1997</v>
      </c>
      <c r="B322" s="1">
        <v>11</v>
      </c>
      <c r="C322" s="4">
        <v>-9.8595000000000006</v>
      </c>
      <c r="D322" s="4">
        <v>4.6289999999999996</v>
      </c>
      <c r="E322" s="2">
        <f t="shared" si="1023"/>
        <v>23542.446936735148</v>
      </c>
      <c r="F322" s="2">
        <f t="shared" si="1024"/>
        <v>25281.703106556393</v>
      </c>
      <c r="G322" s="5">
        <f t="shared" si="1025"/>
        <v>0.93120494444180868</v>
      </c>
      <c r="H322" s="4">
        <f t="shared" si="1026"/>
        <v>0.93818976031978374</v>
      </c>
      <c r="I322" s="4">
        <f t="shared" si="1027"/>
        <v>1.0315710928592261</v>
      </c>
      <c r="J322" s="4">
        <f t="shared" si="1028"/>
        <v>-9.3381332539442363E-2</v>
      </c>
      <c r="K322" s="2" t="str">
        <f t="shared" si="1037"/>
        <v>GSCI</v>
      </c>
      <c r="L322" s="11">
        <f t="shared" si="1038"/>
        <v>51307.07879985925</v>
      </c>
      <c r="M322" s="2">
        <f t="shared" si="1029"/>
        <v>31211.958600056911</v>
      </c>
      <c r="N322" s="2">
        <f t="shared" si="1030"/>
        <v>12883.030542435099</v>
      </c>
      <c r="O322" s="2">
        <f t="shared" si="1031"/>
        <v>18328.928057621812</v>
      </c>
      <c r="P322" s="2">
        <f t="shared" si="1039"/>
        <v>23542.446936735148</v>
      </c>
      <c r="Q322" s="2">
        <f t="shared" si="1040"/>
        <v>25281.703106556393</v>
      </c>
      <c r="U322" s="5">
        <f t="shared" si="1032"/>
        <v>-9.8595000000000006</v>
      </c>
      <c r="V322" s="4">
        <v>4.6064999999999996</v>
      </c>
      <c r="X322" s="6">
        <v>35735</v>
      </c>
      <c r="Y322" s="2" t="str">
        <f t="shared" si="1041"/>
        <v>DBC</v>
      </c>
      <c r="Z322" s="11">
        <f t="shared" si="1046"/>
        <v>50804.03568103868</v>
      </c>
      <c r="AA322" s="16">
        <f t="shared" si="1192"/>
        <v>30996.996050986039</v>
      </c>
      <c r="AB322" s="16">
        <f t="shared" si="1193"/>
        <v>12810.075548251101</v>
      </c>
      <c r="AC322" s="16">
        <f t="shared" si="1194"/>
        <v>18186.920502734938</v>
      </c>
      <c r="AD322" s="2">
        <f t="shared" si="1017"/>
        <v>23542.446936735148</v>
      </c>
      <c r="AE322" s="2">
        <f t="shared" si="1018"/>
        <v>24951.92506527013</v>
      </c>
      <c r="AF322" s="12" t="str">
        <f t="shared" si="1085"/>
        <v/>
      </c>
      <c r="AG322" s="13" t="str">
        <f t="shared" si="1079"/>
        <v/>
      </c>
      <c r="AH322" s="13" t="str">
        <f t="shared" ref="AH322:AI322" si="1270">IF($B322=12,((AD322/AD310)-1)*100,"")</f>
        <v/>
      </c>
      <c r="AI322" s="13" t="str">
        <f t="shared" si="1270"/>
        <v/>
      </c>
      <c r="AK322" s="12"/>
      <c r="AS322" s="7">
        <f t="shared" si="1081"/>
        <v>2.3536441854715928</v>
      </c>
      <c r="AT322" s="7">
        <f t="shared" ref="AT322:AU322" si="1271">((AD322/AD310)-1)*100</f>
        <v>-6.9552151146070607</v>
      </c>
      <c r="AU322" s="7">
        <f t="shared" si="1271"/>
        <v>28.037415776396312</v>
      </c>
      <c r="AV322" s="7">
        <f t="shared" si="1088"/>
        <v>-25.683771590924721</v>
      </c>
      <c r="AW322" s="7"/>
      <c r="AX322" s="7">
        <f t="shared" si="996"/>
        <v>95.666039673712007</v>
      </c>
      <c r="AY322" s="7">
        <f t="shared" ref="AY322:AZ322" si="1272">((AD322/AD261)-1)*100</f>
        <v>35.639453566948553</v>
      </c>
      <c r="AZ322" s="7">
        <f t="shared" si="1272"/>
        <v>155.56199117951604</v>
      </c>
      <c r="BA322" s="7">
        <f t="shared" si="998"/>
        <v>-59.895951505804035</v>
      </c>
      <c r="BB322" s="7"/>
      <c r="BC322" s="7">
        <f t="shared" si="1238"/>
        <v>220.20498331123849</v>
      </c>
      <c r="BD322" s="7">
        <f t="shared" ref="BD322:BE322" si="1273">((AD322/AD210)-1)*100</f>
        <v>175.66825911819831</v>
      </c>
      <c r="BE322" s="7">
        <f t="shared" si="1273"/>
        <v>354.16339969319887</v>
      </c>
      <c r="BF322" s="7">
        <f t="shared" si="1240"/>
        <v>-133.95841638196038</v>
      </c>
      <c r="BH322" s="1">
        <f t="shared" si="1091"/>
        <v>247</v>
      </c>
      <c r="BI322" s="1">
        <f t="shared" si="1092"/>
        <v>219</v>
      </c>
      <c r="BJ322" s="1">
        <f t="shared" si="1093"/>
        <v>243</v>
      </c>
      <c r="BK322" s="1">
        <f t="shared" si="1094"/>
        <v>144</v>
      </c>
      <c r="BL322" s="1">
        <f t="shared" si="1095"/>
        <v>300</v>
      </c>
      <c r="BN322" s="1">
        <f t="shared" si="1004"/>
        <v>251</v>
      </c>
      <c r="BO322" s="1">
        <f t="shared" si="1005"/>
        <v>248</v>
      </c>
      <c r="BP322" s="1">
        <f t="shared" si="1006"/>
        <v>248</v>
      </c>
      <c r="BQ322" s="1">
        <f t="shared" si="1007"/>
        <v>82</v>
      </c>
      <c r="BR322" s="1">
        <f t="shared" si="1008"/>
        <v>251</v>
      </c>
      <c r="BT322" s="1">
        <f t="shared" si="1245"/>
        <v>200</v>
      </c>
      <c r="BU322" s="1">
        <f t="shared" si="1246"/>
        <v>200</v>
      </c>
      <c r="BV322" s="1">
        <f t="shared" si="1247"/>
        <v>200</v>
      </c>
      <c r="BW322" s="1">
        <f t="shared" si="1248"/>
        <v>68</v>
      </c>
      <c r="BX322" s="1">
        <f t="shared" si="1249"/>
        <v>200</v>
      </c>
    </row>
    <row r="323" spans="1:76">
      <c r="A323" s="1">
        <v>1997</v>
      </c>
      <c r="B323" s="1">
        <v>12</v>
      </c>
      <c r="C323" s="4">
        <v>-6.7575000000000003</v>
      </c>
      <c r="D323" s="4">
        <v>1.7170000000000001</v>
      </c>
      <c r="E323" s="2">
        <f t="shared" si="1023"/>
        <v>21951.566084985272</v>
      </c>
      <c r="F323" s="2">
        <f t="shared" si="1024"/>
        <v>25715.789948895963</v>
      </c>
      <c r="G323" s="5">
        <f t="shared" si="1025"/>
        <v>0.85362207922093025</v>
      </c>
      <c r="H323" s="4">
        <f t="shared" si="1026"/>
        <v>0.85764911165420898</v>
      </c>
      <c r="I323" s="4">
        <f t="shared" si="1027"/>
        <v>0.98474240505967459</v>
      </c>
      <c r="J323" s="4">
        <f t="shared" si="1028"/>
        <v>-0.1270932934054656</v>
      </c>
      <c r="K323" s="2" t="str">
        <f t="shared" si="1037"/>
        <v xml:space="preserve">      SPX</v>
      </c>
      <c r="L323" s="11">
        <f t="shared" si="1038"/>
        <v>52188.02134285283</v>
      </c>
      <c r="M323" s="2">
        <f t="shared" si="1029"/>
        <v>30656.095505901227</v>
      </c>
      <c r="N323" s="2">
        <f t="shared" si="1030"/>
        <v>12012.459753530047</v>
      </c>
      <c r="O323" s="2">
        <f t="shared" si="1031"/>
        <v>18643.635752371178</v>
      </c>
      <c r="P323" s="2">
        <f t="shared" si="1039"/>
        <v>21951.566084985272</v>
      </c>
      <c r="Q323" s="2">
        <f t="shared" si="1040"/>
        <v>25715.789948895963</v>
      </c>
      <c r="U323" s="5">
        <f t="shared" si="1032"/>
        <v>-6.7575000000000003</v>
      </c>
      <c r="V323" s="4">
        <v>1.7000999999999999</v>
      </c>
      <c r="X323" s="6">
        <v>35765</v>
      </c>
      <c r="Y323" s="2" t="str">
        <f t="shared" si="1041"/>
        <v xml:space="preserve">      SPY</v>
      </c>
      <c r="Z323" s="11">
        <f t="shared" si="1046"/>
        <v>51667.755091652019</v>
      </c>
      <c r="AA323" s="16">
        <f t="shared" si="1192"/>
        <v>30440.551031279971</v>
      </c>
      <c r="AB323" s="16">
        <f t="shared" si="1193"/>
        <v>11944.434693078034</v>
      </c>
      <c r="AC323" s="16">
        <f t="shared" si="1194"/>
        <v>18496.116338201937</v>
      </c>
      <c r="AD323" s="2">
        <f t="shared" si="1017"/>
        <v>21951.566084985272</v>
      </c>
      <c r="AE323" s="2">
        <f t="shared" si="1018"/>
        <v>25376.132743304788</v>
      </c>
      <c r="AF323" s="12">
        <f t="shared" si="1085"/>
        <v>1997</v>
      </c>
      <c r="AG323" s="13">
        <f t="shared" si="1079"/>
        <v>6.369969466890768</v>
      </c>
      <c r="AH323" s="13">
        <f t="shared" ref="AH323:AI323" si="1274">IF($B323=12,((AD323/AD311)-1)*100,"")</f>
        <v>-14.071411758241004</v>
      </c>
      <c r="AI323" s="13">
        <f t="shared" si="1274"/>
        <v>33.061564296389243</v>
      </c>
      <c r="AK323" s="12"/>
      <c r="AS323" s="7">
        <f t="shared" si="1081"/>
        <v>6.369969466890768</v>
      </c>
      <c r="AT323" s="7">
        <f t="shared" ref="AT323:AU323" si="1275">((AD323/AD311)-1)*100</f>
        <v>-14.071411758241004</v>
      </c>
      <c r="AU323" s="7">
        <f t="shared" si="1275"/>
        <v>33.061564296389243</v>
      </c>
      <c r="AV323" s="7">
        <f t="shared" si="1088"/>
        <v>-26.691594829498474</v>
      </c>
      <c r="AW323" s="7"/>
      <c r="AX323" s="7">
        <f t="shared" si="996"/>
        <v>92.439976804027665</v>
      </c>
      <c r="AY323" s="7">
        <f t="shared" ref="AY323:AZ323" si="1276">((AD323/AD262)-1)*100</f>
        <v>28.111782859587574</v>
      </c>
      <c r="AZ323" s="7">
        <f t="shared" si="1276"/>
        <v>151.34838798081239</v>
      </c>
      <c r="BA323" s="7">
        <f t="shared" si="998"/>
        <v>-58.908411176784725</v>
      </c>
      <c r="BB323" s="7"/>
      <c r="BC323" s="7">
        <f t="shared" si="1238"/>
        <v>237.09309894157951</v>
      </c>
      <c r="BD323" s="7">
        <f t="shared" ref="BD323:BE323" si="1277">((AD323/AD211)-1)*100</f>
        <v>158.7880900566185</v>
      </c>
      <c r="BE323" s="7">
        <f t="shared" si="1277"/>
        <v>378.11669339204281</v>
      </c>
      <c r="BF323" s="7">
        <f t="shared" si="1240"/>
        <v>-141.02359445046329</v>
      </c>
      <c r="BH323" s="1">
        <f t="shared" si="1091"/>
        <v>248</v>
      </c>
      <c r="BI323" s="1">
        <f t="shared" si="1092"/>
        <v>219</v>
      </c>
      <c r="BJ323" s="1">
        <f t="shared" si="1093"/>
        <v>244</v>
      </c>
      <c r="BK323" s="1">
        <f t="shared" si="1094"/>
        <v>144</v>
      </c>
      <c r="BL323" s="1">
        <f t="shared" si="1095"/>
        <v>301</v>
      </c>
      <c r="BN323" s="1">
        <f t="shared" si="1004"/>
        <v>252</v>
      </c>
      <c r="BO323" s="1">
        <f t="shared" si="1005"/>
        <v>249</v>
      </c>
      <c r="BP323" s="1">
        <f t="shared" si="1006"/>
        <v>249</v>
      </c>
      <c r="BQ323" s="1">
        <f t="shared" si="1007"/>
        <v>82</v>
      </c>
      <c r="BR323" s="1">
        <f t="shared" si="1008"/>
        <v>252</v>
      </c>
      <c r="BT323" s="1">
        <f t="shared" si="1245"/>
        <v>201</v>
      </c>
      <c r="BU323" s="1">
        <f t="shared" si="1246"/>
        <v>201</v>
      </c>
      <c r="BV323" s="1">
        <f t="shared" si="1247"/>
        <v>201</v>
      </c>
      <c r="BW323" s="1">
        <f t="shared" si="1248"/>
        <v>68</v>
      </c>
      <c r="BX323" s="1">
        <f t="shared" si="1249"/>
        <v>201</v>
      </c>
    </row>
    <row r="324" spans="1:76">
      <c r="A324" s="1">
        <v>1998</v>
      </c>
      <c r="B324" s="1">
        <v>1</v>
      </c>
      <c r="C324" s="4">
        <v>-1.6116999999999999</v>
      </c>
      <c r="D324" s="4">
        <v>1.1060000000000001</v>
      </c>
      <c r="E324" s="2">
        <f t="shared" si="1023"/>
        <v>21597.772694393563</v>
      </c>
      <c r="F324" s="2">
        <f t="shared" si="1024"/>
        <v>26000.206585730753</v>
      </c>
      <c r="G324" s="5">
        <f t="shared" si="1025"/>
        <v>0.8306769649379131</v>
      </c>
      <c r="H324" s="4">
        <f t="shared" si="1026"/>
        <v>0.8319613528767843</v>
      </c>
      <c r="I324" s="4">
        <f t="shared" si="1027"/>
        <v>0.9441988681855269</v>
      </c>
      <c r="J324" s="4">
        <f t="shared" si="1028"/>
        <v>-0.1122375153087426</v>
      </c>
      <c r="K324" s="2" t="str">
        <f t="shared" si="1037"/>
        <v xml:space="preserve">      SPX</v>
      </c>
      <c r="L324" s="11">
        <f t="shared" si="1038"/>
        <v>52765.220858904788</v>
      </c>
      <c r="M324" s="2">
        <f t="shared" si="1029"/>
        <v>30578.581568414556</v>
      </c>
      <c r="N324" s="2">
        <f t="shared" si="1030"/>
        <v>15081.005607316307</v>
      </c>
      <c r="O324" s="2">
        <f t="shared" si="1031"/>
        <v>15497.575961098248</v>
      </c>
      <c r="P324" s="2">
        <f t="shared" si="1039"/>
        <v>21597.772694393563</v>
      </c>
      <c r="Q324" s="2">
        <f t="shared" si="1040"/>
        <v>26000.206585730753</v>
      </c>
      <c r="U324" s="5">
        <f t="shared" si="1032"/>
        <v>-1.6116999999999999</v>
      </c>
      <c r="V324" s="4">
        <v>1.0920000000000001</v>
      </c>
      <c r="X324" s="6">
        <v>35796</v>
      </c>
      <c r="Y324" s="2" t="str">
        <f t="shared" si="1041"/>
        <v xml:space="preserve">      SPY</v>
      </c>
      <c r="Z324" s="11">
        <f t="shared" si="1046"/>
        <v>52231.966977252865</v>
      </c>
      <c r="AA324" s="16">
        <f t="shared" si="1192"/>
        <v>30361.45125942519</v>
      </c>
      <c r="AB324" s="16">
        <f t="shared" si="1193"/>
        <v>14974.970335154416</v>
      </c>
      <c r="AC324" s="16">
        <f t="shared" si="1194"/>
        <v>15386.480924270774</v>
      </c>
      <c r="AD324" s="2">
        <f t="shared" si="1017"/>
        <v>21597.772694393563</v>
      </c>
      <c r="AE324" s="2">
        <f t="shared" si="1018"/>
        <v>25653.240112861677</v>
      </c>
      <c r="AF324" s="12" t="str">
        <f t="shared" si="1085"/>
        <v/>
      </c>
      <c r="AG324" s="13" t="str">
        <f t="shared" si="1079"/>
        <v/>
      </c>
      <c r="AH324" s="13" t="str">
        <f t="shared" ref="AH324:AI324" si="1278">IF($B324=12,((AD324/AD312)-1)*100,"")</f>
        <v/>
      </c>
      <c r="AI324" s="13" t="str">
        <f t="shared" si="1278"/>
        <v/>
      </c>
      <c r="AK324" s="12"/>
      <c r="AS324" s="7">
        <f t="shared" si="1081"/>
        <v>9.1358261782901184</v>
      </c>
      <c r="AT324" s="7">
        <f t="shared" ref="AT324:AU324" si="1279">((AD324/AD312)-1)*100</f>
        <v>-14.194989155519567</v>
      </c>
      <c r="AU324" s="7">
        <f t="shared" si="1279"/>
        <v>26.650249345403033</v>
      </c>
      <c r="AV324" s="7">
        <f t="shared" si="1088"/>
        <v>-17.514423167112916</v>
      </c>
      <c r="AW324" s="7"/>
      <c r="AX324" s="7">
        <f t="shared" si="996"/>
        <v>92.183331868698716</v>
      </c>
      <c r="AY324" s="7">
        <f t="shared" ref="AY324:AZ324" si="1280">((AD324/AD263)-1)*100</f>
        <v>25.763910692271285</v>
      </c>
      <c r="AZ324" s="7">
        <f t="shared" si="1280"/>
        <v>151.01318065097539</v>
      </c>
      <c r="BA324" s="7">
        <f t="shared" si="998"/>
        <v>-58.82984878227667</v>
      </c>
      <c r="BB324" s="7"/>
      <c r="BC324" s="7">
        <f t="shared" si="1238"/>
        <v>250.34091494646469</v>
      </c>
      <c r="BD324" s="7">
        <f t="shared" ref="BD324:BE324" si="1281">((AD324/AD212)-1)*100</f>
        <v>161.76522541971204</v>
      </c>
      <c r="BE324" s="7">
        <f t="shared" si="1281"/>
        <v>363.58439654701556</v>
      </c>
      <c r="BF324" s="7">
        <f t="shared" si="1240"/>
        <v>-113.24348160055087</v>
      </c>
      <c r="BH324" s="1">
        <f t="shared" si="1091"/>
        <v>249</v>
      </c>
      <c r="BI324" s="1">
        <f t="shared" si="1092"/>
        <v>219</v>
      </c>
      <c r="BJ324" s="1">
        <f t="shared" si="1093"/>
        <v>245</v>
      </c>
      <c r="BK324" s="1">
        <f t="shared" si="1094"/>
        <v>144</v>
      </c>
      <c r="BL324" s="1">
        <f t="shared" si="1095"/>
        <v>302</v>
      </c>
      <c r="BN324" s="1">
        <f t="shared" si="1004"/>
        <v>253</v>
      </c>
      <c r="BO324" s="1">
        <f t="shared" si="1005"/>
        <v>250</v>
      </c>
      <c r="BP324" s="1">
        <f t="shared" si="1006"/>
        <v>250</v>
      </c>
      <c r="BQ324" s="1">
        <f t="shared" si="1007"/>
        <v>82</v>
      </c>
      <c r="BR324" s="1">
        <f t="shared" si="1008"/>
        <v>253</v>
      </c>
      <c r="BT324" s="1">
        <f t="shared" si="1245"/>
        <v>202</v>
      </c>
      <c r="BU324" s="1">
        <f t="shared" si="1246"/>
        <v>202</v>
      </c>
      <c r="BV324" s="1">
        <f t="shared" si="1247"/>
        <v>202</v>
      </c>
      <c r="BW324" s="1">
        <f t="shared" si="1248"/>
        <v>68</v>
      </c>
      <c r="BX324" s="1">
        <f t="shared" si="1249"/>
        <v>202</v>
      </c>
    </row>
    <row r="325" spans="1:76">
      <c r="A325" s="1">
        <v>1998</v>
      </c>
      <c r="B325" s="1">
        <v>2</v>
      </c>
      <c r="C325" s="4">
        <v>-6.5983999999999998</v>
      </c>
      <c r="D325" s="4">
        <v>7.2119999999999997</v>
      </c>
      <c r="E325" s="2">
        <f t="shared" si="1023"/>
        <v>20172.665260926697</v>
      </c>
      <c r="F325" s="2">
        <f t="shared" si="1024"/>
        <v>27875.341484693654</v>
      </c>
      <c r="G325" s="5">
        <f t="shared" si="1025"/>
        <v>0.72367419326516602</v>
      </c>
      <c r="H325" s="4">
        <f t="shared" si="1026"/>
        <v>0.72883072467524312</v>
      </c>
      <c r="I325" s="4">
        <f t="shared" si="1027"/>
        <v>0.88616605899595835</v>
      </c>
      <c r="J325" s="4">
        <f t="shared" si="1028"/>
        <v>-0.15733533432071523</v>
      </c>
      <c r="K325" s="2" t="str">
        <f t="shared" si="1037"/>
        <v xml:space="preserve">      SPX</v>
      </c>
      <c r="L325" s="11">
        <f t="shared" si="1038"/>
        <v>56570.648587249001</v>
      </c>
      <c r="M325" s="2">
        <f t="shared" si="1029"/>
        <v>30701.161672735801</v>
      </c>
      <c r="N325" s="2">
        <f t="shared" si="1030"/>
        <v>14085.900533323147</v>
      </c>
      <c r="O325" s="2">
        <f t="shared" si="1031"/>
        <v>16615.261139412654</v>
      </c>
      <c r="P325" s="2">
        <f t="shared" si="1039"/>
        <v>20172.665260926697</v>
      </c>
      <c r="Q325" s="2">
        <f t="shared" si="1040"/>
        <v>27875.341484693654</v>
      </c>
      <c r="U325" s="5">
        <f t="shared" si="1032"/>
        <v>-6.5983999999999998</v>
      </c>
      <c r="V325" s="4">
        <v>7.1944999999999997</v>
      </c>
      <c r="X325" s="6">
        <v>35827</v>
      </c>
      <c r="Y325" s="2" t="str">
        <f t="shared" si="1041"/>
        <v xml:space="preserve">      SPY</v>
      </c>
      <c r="Z325" s="11">
        <f t="shared" si="1046"/>
        <v>55989.795841431318</v>
      </c>
      <c r="AA325" s="16">
        <f t="shared" si="1192"/>
        <v>30480.323186927017</v>
      </c>
      <c r="AB325" s="16">
        <f t="shared" si="1193"/>
        <v>13986.861892559586</v>
      </c>
      <c r="AC325" s="16">
        <f t="shared" si="1194"/>
        <v>16493.461294367433</v>
      </c>
      <c r="AD325" s="2">
        <f t="shared" si="1017"/>
        <v>20172.665260926697</v>
      </c>
      <c r="AE325" s="2">
        <f t="shared" si="1018"/>
        <v>27498.862472781508</v>
      </c>
      <c r="AF325" s="12" t="str">
        <f t="shared" si="1085"/>
        <v/>
      </c>
      <c r="AG325" s="13" t="str">
        <f t="shared" si="1079"/>
        <v/>
      </c>
      <c r="AH325" s="13" t="str">
        <f t="shared" ref="AH325:AI325" si="1282">IF($B325=12,((AD325/AD313)-1)*100,"")</f>
        <v/>
      </c>
      <c r="AI325" s="13" t="str">
        <f t="shared" si="1282"/>
        <v/>
      </c>
      <c r="AK325" s="12"/>
      <c r="AS325" s="7">
        <f t="shared" si="1081"/>
        <v>16.087576214297748</v>
      </c>
      <c r="AT325" s="7">
        <f t="shared" ref="AT325:AU325" si="1283">((AD325/AD313)-1)*100</f>
        <v>-13.92275379199428</v>
      </c>
      <c r="AU325" s="7">
        <f t="shared" si="1283"/>
        <v>34.717635704937663</v>
      </c>
      <c r="AV325" s="7">
        <f t="shared" si="1088"/>
        <v>-18.630059490639916</v>
      </c>
      <c r="AW325" s="7"/>
      <c r="AX325" s="7">
        <f t="shared" si="996"/>
        <v>104.30199698519603</v>
      </c>
      <c r="AY325" s="7">
        <f t="shared" ref="AY325:AZ325" si="1284">((AD325/AD264)-1)*100</f>
        <v>16.058297946550514</v>
      </c>
      <c r="AZ325" s="7">
        <f t="shared" si="1284"/>
        <v>166.84152875253861</v>
      </c>
      <c r="BA325" s="7">
        <f t="shared" si="998"/>
        <v>-62.539531767342581</v>
      </c>
      <c r="BB325" s="7"/>
      <c r="BC325" s="7">
        <f t="shared" si="1238"/>
        <v>265.37417503919676</v>
      </c>
      <c r="BD325" s="7">
        <f t="shared" ref="BD325:BE325" si="1285">((AD325/AD213)-1)*100</f>
        <v>133.20419339590228</v>
      </c>
      <c r="BE325" s="7">
        <f t="shared" si="1285"/>
        <v>383.47697691916107</v>
      </c>
      <c r="BF325" s="7">
        <f t="shared" si="1240"/>
        <v>-118.10280187996432</v>
      </c>
      <c r="BH325" s="1">
        <f t="shared" si="1091"/>
        <v>250</v>
      </c>
      <c r="BI325" s="1">
        <f t="shared" si="1092"/>
        <v>219</v>
      </c>
      <c r="BJ325" s="1">
        <f t="shared" si="1093"/>
        <v>246</v>
      </c>
      <c r="BK325" s="1">
        <f t="shared" si="1094"/>
        <v>144</v>
      </c>
      <c r="BL325" s="1">
        <f t="shared" si="1095"/>
        <v>303</v>
      </c>
      <c r="BN325" s="1">
        <f t="shared" si="1004"/>
        <v>254</v>
      </c>
      <c r="BO325" s="1">
        <f t="shared" si="1005"/>
        <v>251</v>
      </c>
      <c r="BP325" s="1">
        <f t="shared" si="1006"/>
        <v>251</v>
      </c>
      <c r="BQ325" s="1">
        <f t="shared" si="1007"/>
        <v>82</v>
      </c>
      <c r="BR325" s="1">
        <f t="shared" si="1008"/>
        <v>254</v>
      </c>
      <c r="BT325" s="1">
        <f t="shared" si="1245"/>
        <v>203</v>
      </c>
      <c r="BU325" s="1">
        <f t="shared" si="1246"/>
        <v>203</v>
      </c>
      <c r="BV325" s="1">
        <f t="shared" si="1247"/>
        <v>203</v>
      </c>
      <c r="BW325" s="1">
        <f t="shared" si="1248"/>
        <v>68</v>
      </c>
      <c r="BX325" s="1">
        <f t="shared" si="1249"/>
        <v>203</v>
      </c>
    </row>
    <row r="326" spans="1:76">
      <c r="A326" s="1">
        <v>1998</v>
      </c>
      <c r="B326" s="1">
        <v>3</v>
      </c>
      <c r="C326" s="4">
        <v>-0.51939999999999997</v>
      </c>
      <c r="D326" s="4">
        <v>5.1210000000000004</v>
      </c>
      <c r="E326" s="2">
        <f t="shared" si="1023"/>
        <v>20067.888437561443</v>
      </c>
      <c r="F326" s="2">
        <f t="shared" si="1024"/>
        <v>29302.837722124816</v>
      </c>
      <c r="G326" s="5">
        <f t="shared" si="1025"/>
        <v>0.68484454058213562</v>
      </c>
      <c r="H326" s="4">
        <f t="shared" si="1026"/>
        <v>0.68693912077704555</v>
      </c>
      <c r="I326" s="4">
        <f t="shared" si="1027"/>
        <v>0.83318671204495243</v>
      </c>
      <c r="J326" s="4">
        <f t="shared" si="1028"/>
        <v>-0.14624759126790687</v>
      </c>
      <c r="K326" s="2" t="str">
        <f t="shared" si="1037"/>
        <v xml:space="preserve">      SPX</v>
      </c>
      <c r="L326" s="11">
        <f t="shared" si="1038"/>
        <v>59467.631501402022</v>
      </c>
      <c r="M326" s="2">
        <f t="shared" si="1029"/>
        <v>31478.867028315042</v>
      </c>
      <c r="N326" s="2">
        <f t="shared" si="1030"/>
        <v>14012.738365953066</v>
      </c>
      <c r="O326" s="2">
        <f t="shared" si="1031"/>
        <v>17466.128662361974</v>
      </c>
      <c r="P326" s="2">
        <f t="shared" si="1039"/>
        <v>20067.888437561443</v>
      </c>
      <c r="Q326" s="2">
        <f t="shared" si="1040"/>
        <v>29302.837722124816</v>
      </c>
      <c r="U326" s="5">
        <f t="shared" si="1032"/>
        <v>-0.51939999999999997</v>
      </c>
      <c r="V326" s="4">
        <v>5.0709999999999997</v>
      </c>
      <c r="X326" s="6">
        <v>35855</v>
      </c>
      <c r="Y326" s="2" t="str">
        <f t="shared" si="1041"/>
        <v xml:space="preserve">      SPY</v>
      </c>
      <c r="Z326" s="11">
        <f t="shared" si="1046"/>
        <v>58829.038388550303</v>
      </c>
      <c r="AA326" s="16">
        <f t="shared" si="1192"/>
        <v>31244.058848494438</v>
      </c>
      <c r="AB326" s="16">
        <f t="shared" si="1193"/>
        <v>13914.21413188963</v>
      </c>
      <c r="AC326" s="16">
        <f t="shared" si="1194"/>
        <v>17329.844716604806</v>
      </c>
      <c r="AD326" s="2">
        <f t="shared" si="1017"/>
        <v>20067.888437561443</v>
      </c>
      <c r="AE326" s="2">
        <f t="shared" si="1018"/>
        <v>28893.32978877626</v>
      </c>
      <c r="AF326" s="12" t="str">
        <f t="shared" si="1085"/>
        <v/>
      </c>
      <c r="AG326" s="13" t="str">
        <f t="shared" si="1079"/>
        <v/>
      </c>
      <c r="AH326" s="13" t="str">
        <f t="shared" ref="AH326:AI326" si="1286">IF($B326=12,((AD326/AD314)-1)*100,"")</f>
        <v/>
      </c>
      <c r="AI326" s="13" t="str">
        <f t="shared" si="1286"/>
        <v/>
      </c>
      <c r="AK326" s="12"/>
      <c r="AS326" s="7">
        <f t="shared" si="1081"/>
        <v>27.222695042722211</v>
      </c>
      <c r="AT326" s="7">
        <f t="shared" ref="AT326:AU326" si="1287">((AD326/AD314)-1)*100</f>
        <v>-15.79028842366823</v>
      </c>
      <c r="AU326" s="7">
        <f t="shared" si="1287"/>
        <v>47.639749601860615</v>
      </c>
      <c r="AV326" s="7">
        <f t="shared" si="1088"/>
        <v>-20.417054559138403</v>
      </c>
      <c r="AW326" s="7"/>
      <c r="AX326" s="7">
        <f t="shared" si="996"/>
        <v>111.8140988787911</v>
      </c>
      <c r="AY326" s="7">
        <f t="shared" ref="AY326:AZ326" si="1288">((AD326/AD265)-1)*100</f>
        <v>14.129534218466011</v>
      </c>
      <c r="AZ326" s="7">
        <f t="shared" si="1288"/>
        <v>176.65318396399988</v>
      </c>
      <c r="BA326" s="7">
        <f t="shared" si="998"/>
        <v>-64.839085085208779</v>
      </c>
      <c r="BB326" s="7"/>
      <c r="BC326" s="7">
        <f t="shared" si="1238"/>
        <v>289.45199031745824</v>
      </c>
      <c r="BD326" s="7">
        <f t="shared" ref="BD326:BE326" si="1289">((AD326/AD214)-1)*100</f>
        <v>119.38654137491839</v>
      </c>
      <c r="BE326" s="7">
        <f t="shared" si="1289"/>
        <v>415.3376560169736</v>
      </c>
      <c r="BF326" s="7">
        <f t="shared" si="1240"/>
        <v>-125.88566569951536</v>
      </c>
      <c r="BH326" s="1">
        <f t="shared" si="1091"/>
        <v>251</v>
      </c>
      <c r="BI326" s="1">
        <f t="shared" si="1092"/>
        <v>219</v>
      </c>
      <c r="BJ326" s="1">
        <f t="shared" si="1093"/>
        <v>247</v>
      </c>
      <c r="BK326" s="1">
        <f t="shared" si="1094"/>
        <v>144</v>
      </c>
      <c r="BL326" s="1">
        <f t="shared" si="1095"/>
        <v>304</v>
      </c>
      <c r="BN326" s="1">
        <f t="shared" si="1004"/>
        <v>255</v>
      </c>
      <c r="BO326" s="1">
        <f t="shared" si="1005"/>
        <v>252</v>
      </c>
      <c r="BP326" s="1">
        <f t="shared" si="1006"/>
        <v>252</v>
      </c>
      <c r="BQ326" s="1">
        <f t="shared" si="1007"/>
        <v>82</v>
      </c>
      <c r="BR326" s="1">
        <f t="shared" si="1008"/>
        <v>255</v>
      </c>
      <c r="BT326" s="1">
        <f t="shared" si="1245"/>
        <v>204</v>
      </c>
      <c r="BU326" s="1">
        <f t="shared" si="1246"/>
        <v>204</v>
      </c>
      <c r="BV326" s="1">
        <f t="shared" si="1247"/>
        <v>204</v>
      </c>
      <c r="BW326" s="1">
        <f t="shared" si="1248"/>
        <v>68</v>
      </c>
      <c r="BX326" s="1">
        <f t="shared" si="1249"/>
        <v>204</v>
      </c>
    </row>
    <row r="327" spans="1:76">
      <c r="A327" s="1">
        <v>1998</v>
      </c>
      <c r="B327" s="1">
        <v>4</v>
      </c>
      <c r="C327" s="4">
        <v>-2.7267000000000001</v>
      </c>
      <c r="D327" s="4">
        <v>1.006</v>
      </c>
      <c r="E327" s="2">
        <f t="shared" si="1023"/>
        <v>19520.697323534456</v>
      </c>
      <c r="F327" s="2">
        <f t="shared" si="1024"/>
        <v>29597.62426960939</v>
      </c>
      <c r="G327" s="5">
        <f t="shared" si="1025"/>
        <v>0.65953595280882582</v>
      </c>
      <c r="H327" s="4">
        <f t="shared" si="1026"/>
        <v>0.66084086556921728</v>
      </c>
      <c r="I327" s="4">
        <f t="shared" si="1027"/>
        <v>0.78748914382491908</v>
      </c>
      <c r="J327" s="4">
        <f t="shared" si="1028"/>
        <v>-0.1266482782557018</v>
      </c>
      <c r="K327" s="2" t="str">
        <f t="shared" si="1037"/>
        <v xml:space="preserve">      SPX</v>
      </c>
      <c r="L327" s="11">
        <f t="shared" si="1038"/>
        <v>60065.875874306126</v>
      </c>
      <c r="M327" s="2">
        <f t="shared" si="1029"/>
        <v>31272.490945633959</v>
      </c>
      <c r="N327" s="2">
        <f t="shared" si="1030"/>
        <v>13630.653028928624</v>
      </c>
      <c r="O327" s="2">
        <f t="shared" si="1031"/>
        <v>17641.837916705335</v>
      </c>
      <c r="P327" s="2">
        <f t="shared" si="1039"/>
        <v>19520.697323534456</v>
      </c>
      <c r="Q327" s="2">
        <f t="shared" si="1040"/>
        <v>29597.62426960939</v>
      </c>
      <c r="U327" s="5">
        <f t="shared" si="1032"/>
        <v>-2.7267000000000001</v>
      </c>
      <c r="V327" s="4">
        <v>1.0072000000000001</v>
      </c>
      <c r="X327" s="6">
        <v>35886</v>
      </c>
      <c r="Y327" s="2" t="str">
        <f t="shared" si="1041"/>
        <v xml:space="preserve">      SPY</v>
      </c>
      <c r="Z327" s="11">
        <f t="shared" si="1046"/>
        <v>59421.564463199786</v>
      </c>
      <c r="AA327" s="16">
        <f t="shared" si="1192"/>
        <v>31039.206167745848</v>
      </c>
      <c r="AB327" s="16">
        <f t="shared" si="1193"/>
        <v>13534.815255155396</v>
      </c>
      <c r="AC327" s="16">
        <f t="shared" si="1194"/>
        <v>17504.39091259045</v>
      </c>
      <c r="AD327" s="2">
        <f t="shared" si="1017"/>
        <v>19520.697323534456</v>
      </c>
      <c r="AE327" s="2">
        <f t="shared" si="1018"/>
        <v>29184.343406408818</v>
      </c>
      <c r="AF327" s="12" t="str">
        <f t="shared" si="1085"/>
        <v/>
      </c>
      <c r="AG327" s="13" t="str">
        <f t="shared" si="1079"/>
        <v/>
      </c>
      <c r="AH327" s="13" t="str">
        <f t="shared" ref="AH327:AI327" si="1290">IF($B327=12,((AD327/AD315)-1)*100,"")</f>
        <v/>
      </c>
      <c r="AI327" s="13" t="str">
        <f t="shared" si="1290"/>
        <v/>
      </c>
      <c r="AK327" s="12"/>
      <c r="AS327" s="7">
        <f t="shared" si="1081"/>
        <v>21.281295740653604</v>
      </c>
      <c r="AT327" s="7">
        <f t="shared" ref="AT327:AU327" si="1291">((AD327/AD315)-1)*100</f>
        <v>-19.938575620808297</v>
      </c>
      <c r="AU327" s="7">
        <f t="shared" si="1291"/>
        <v>40.744857892896967</v>
      </c>
      <c r="AV327" s="7">
        <f t="shared" si="1088"/>
        <v>-19.463562152243362</v>
      </c>
      <c r="AW327" s="7"/>
      <c r="AX327" s="7">
        <f t="shared" si="996"/>
        <v>109.54597723096194</v>
      </c>
      <c r="AY327" s="7">
        <f t="shared" ref="AY327:AZ327" si="1292">((AD327/AD266)-1)*100</f>
        <v>8.751082890412043</v>
      </c>
      <c r="AZ327" s="7">
        <f t="shared" si="1292"/>
        <v>173.69076041046355</v>
      </c>
      <c r="BA327" s="7">
        <f t="shared" si="998"/>
        <v>-64.144783179501616</v>
      </c>
      <c r="BB327" s="7"/>
      <c r="BC327" s="7">
        <f t="shared" si="1238"/>
        <v>266.57088747198418</v>
      </c>
      <c r="BD327" s="7">
        <f t="shared" ref="BD327:BE327" si="1293">((AD327/AD215)-1)*100</f>
        <v>98.863620612092291</v>
      </c>
      <c r="BE327" s="7">
        <f t="shared" si="1293"/>
        <v>411.60070459322486</v>
      </c>
      <c r="BF327" s="7">
        <f t="shared" si="1240"/>
        <v>-145.02981712124068</v>
      </c>
      <c r="BH327" s="1">
        <f t="shared" si="1091"/>
        <v>252</v>
      </c>
      <c r="BI327" s="1">
        <f t="shared" si="1092"/>
        <v>219</v>
      </c>
      <c r="BJ327" s="1">
        <f t="shared" si="1093"/>
        <v>248</v>
      </c>
      <c r="BK327" s="1">
        <f t="shared" si="1094"/>
        <v>144</v>
      </c>
      <c r="BL327" s="1">
        <f t="shared" si="1095"/>
        <v>305</v>
      </c>
      <c r="BN327" s="1">
        <f t="shared" si="1004"/>
        <v>256</v>
      </c>
      <c r="BO327" s="1">
        <f t="shared" si="1005"/>
        <v>253</v>
      </c>
      <c r="BP327" s="1">
        <f t="shared" si="1006"/>
        <v>253</v>
      </c>
      <c r="BQ327" s="1">
        <f t="shared" si="1007"/>
        <v>82</v>
      </c>
      <c r="BR327" s="1">
        <f t="shared" si="1008"/>
        <v>256</v>
      </c>
      <c r="BT327" s="1">
        <f t="shared" si="1245"/>
        <v>205</v>
      </c>
      <c r="BU327" s="1">
        <f t="shared" si="1246"/>
        <v>205</v>
      </c>
      <c r="BV327" s="1">
        <f t="shared" si="1247"/>
        <v>205</v>
      </c>
      <c r="BW327" s="1">
        <f t="shared" si="1248"/>
        <v>68</v>
      </c>
      <c r="BX327" s="1">
        <f t="shared" si="1249"/>
        <v>205</v>
      </c>
    </row>
    <row r="328" spans="1:76">
      <c r="A328" s="1">
        <v>1998</v>
      </c>
      <c r="B328" s="1">
        <v>5</v>
      </c>
      <c r="C328" s="4">
        <v>-4.7178000000000004</v>
      </c>
      <c r="D328" s="4">
        <v>-1.7190000000000001</v>
      </c>
      <c r="E328" s="2">
        <f t="shared" si="1023"/>
        <v>18599.749865204747</v>
      </c>
      <c r="F328" s="2">
        <f t="shared" si="1024"/>
        <v>29088.841108414803</v>
      </c>
      <c r="G328" s="5">
        <f t="shared" si="1025"/>
        <v>0.6394118554219137</v>
      </c>
      <c r="H328" s="4">
        <f t="shared" si="1026"/>
        <v>0.64043228447654721</v>
      </c>
      <c r="I328" s="4">
        <f t="shared" si="1027"/>
        <v>0.74852143635044399</v>
      </c>
      <c r="J328" s="4">
        <f t="shared" si="1028"/>
        <v>-0.10808915187389678</v>
      </c>
      <c r="K328" s="2" t="str">
        <f t="shared" si="1037"/>
        <v xml:space="preserve">      SPX</v>
      </c>
      <c r="L328" s="11">
        <f t="shared" si="1038"/>
        <v>59033.343468026804</v>
      </c>
      <c r="M328" s="2">
        <f t="shared" si="1029"/>
        <v>30326.160803246996</v>
      </c>
      <c r="N328" s="2">
        <f t="shared" si="1030"/>
        <v>12987.586080329829</v>
      </c>
      <c r="O328" s="2">
        <f t="shared" si="1031"/>
        <v>17338.574722917168</v>
      </c>
      <c r="P328" s="2">
        <f t="shared" si="1039"/>
        <v>18599.749865204747</v>
      </c>
      <c r="Q328" s="2">
        <f t="shared" si="1040"/>
        <v>29088.841108414803</v>
      </c>
      <c r="U328" s="5">
        <f t="shared" si="1032"/>
        <v>-4.7178000000000004</v>
      </c>
      <c r="V328" s="4">
        <v>-1.7337</v>
      </c>
      <c r="X328" s="6">
        <v>35916</v>
      </c>
      <c r="Y328" s="2" t="str">
        <f t="shared" si="1041"/>
        <v xml:space="preserve">      SPY</v>
      </c>
      <c r="Z328" s="11">
        <f t="shared" si="1046"/>
        <v>58391.372800101286</v>
      </c>
      <c r="AA328" s="16">
        <f t="shared" si="1192"/>
        <v>30097.187028386543</v>
      </c>
      <c r="AB328" s="16">
        <f t="shared" si="1193"/>
        <v>12896.269741047674</v>
      </c>
      <c r="AC328" s="16">
        <f t="shared" si="1194"/>
        <v>17200.917287338867</v>
      </c>
      <c r="AD328" s="2">
        <f t="shared" si="1017"/>
        <v>18599.749865204747</v>
      </c>
      <c r="AE328" s="2">
        <f t="shared" si="1018"/>
        <v>28678.374444771907</v>
      </c>
      <c r="AF328" s="12" t="str">
        <f t="shared" si="1085"/>
        <v/>
      </c>
      <c r="AG328" s="13" t="str">
        <f t="shared" si="1079"/>
        <v/>
      </c>
      <c r="AH328" s="13" t="str">
        <f t="shared" ref="AH328:AI328" si="1294">IF($B328=12,((AD328/AD316)-1)*100,"")</f>
        <v/>
      </c>
      <c r="AI328" s="13" t="str">
        <f t="shared" si="1294"/>
        <v/>
      </c>
      <c r="AK328" s="12"/>
      <c r="AS328" s="7">
        <f t="shared" si="1081"/>
        <v>12.37246637311129</v>
      </c>
      <c r="AT328" s="7">
        <f t="shared" ref="AT328:AU328" si="1295">((AD328/AD316)-1)*100</f>
        <v>-24.257424400854887</v>
      </c>
      <c r="AU328" s="7">
        <f t="shared" si="1295"/>
        <v>30.406314627263708</v>
      </c>
      <c r="AV328" s="7">
        <f t="shared" si="1088"/>
        <v>-18.033848254152417</v>
      </c>
      <c r="AW328" s="7"/>
      <c r="AX328" s="7">
        <f t="shared" ref="AX328:AX391" si="1296">((Z328/Z267)-1)*100</f>
        <v>111.05046914360229</v>
      </c>
      <c r="AY328" s="7">
        <f t="shared" ref="AY328:AZ328" si="1297">((AD328/AD267)-1)*100</f>
        <v>4.7459192036514164</v>
      </c>
      <c r="AZ328" s="7">
        <f t="shared" si="1297"/>
        <v>175.65579711049088</v>
      </c>
      <c r="BA328" s="7">
        <f t="shared" ref="BA328:BA391" si="1298">AX328-AZ328</f>
        <v>-64.605327966888595</v>
      </c>
      <c r="BB328" s="7"/>
      <c r="BC328" s="7">
        <f t="shared" si="1238"/>
        <v>258.73907795103588</v>
      </c>
      <c r="BD328" s="7">
        <f t="shared" ref="BD328:BE328" si="1299">((AD328/AD216)-1)*100</f>
        <v>88.704923254738503</v>
      </c>
      <c r="BE328" s="7">
        <f t="shared" si="1299"/>
        <v>368.42809386402928</v>
      </c>
      <c r="BF328" s="7">
        <f t="shared" si="1240"/>
        <v>-109.6890159129934</v>
      </c>
      <c r="BH328" s="1">
        <f t="shared" si="1091"/>
        <v>253</v>
      </c>
      <c r="BI328" s="1">
        <f t="shared" si="1092"/>
        <v>219</v>
      </c>
      <c r="BJ328" s="1">
        <f t="shared" si="1093"/>
        <v>249</v>
      </c>
      <c r="BK328" s="1">
        <f t="shared" si="1094"/>
        <v>144</v>
      </c>
      <c r="BL328" s="1">
        <f t="shared" si="1095"/>
        <v>306</v>
      </c>
      <c r="BN328" s="1">
        <f t="shared" si="1004"/>
        <v>257</v>
      </c>
      <c r="BO328" s="1">
        <f t="shared" si="1005"/>
        <v>254</v>
      </c>
      <c r="BP328" s="1">
        <f t="shared" si="1006"/>
        <v>254</v>
      </c>
      <c r="BQ328" s="1">
        <f t="shared" si="1007"/>
        <v>82</v>
      </c>
      <c r="BR328" s="1">
        <f t="shared" si="1008"/>
        <v>257</v>
      </c>
      <c r="BT328" s="1">
        <f t="shared" si="1245"/>
        <v>206</v>
      </c>
      <c r="BU328" s="1">
        <f t="shared" si="1246"/>
        <v>206</v>
      </c>
      <c r="BV328" s="1">
        <f t="shared" si="1247"/>
        <v>206</v>
      </c>
      <c r="BW328" s="1">
        <f t="shared" si="1248"/>
        <v>68</v>
      </c>
      <c r="BX328" s="1">
        <f t="shared" si="1249"/>
        <v>206</v>
      </c>
    </row>
    <row r="329" spans="1:76">
      <c r="A329" s="1">
        <v>1998</v>
      </c>
      <c r="B329" s="1">
        <v>6</v>
      </c>
      <c r="C329" s="4">
        <v>-3.5455999999999999</v>
      </c>
      <c r="D329" s="4">
        <v>4.0620000000000003</v>
      </c>
      <c r="E329" s="2">
        <f t="shared" si="1023"/>
        <v>17940.277133984047</v>
      </c>
      <c r="F329" s="2">
        <f t="shared" si="1024"/>
        <v>30270.429834238614</v>
      </c>
      <c r="G329" s="5">
        <f t="shared" si="1025"/>
        <v>0.59266674547488452</v>
      </c>
      <c r="H329" s="4">
        <f t="shared" si="1026"/>
        <v>0.59494129495115411</v>
      </c>
      <c r="I329" s="4">
        <f t="shared" si="1027"/>
        <v>0.70750704401477038</v>
      </c>
      <c r="J329" s="4">
        <f t="shared" si="1028"/>
        <v>-0.11256574906361627</v>
      </c>
      <c r="K329" s="2" t="str">
        <f t="shared" si="1037"/>
        <v xml:space="preserve">      SPX</v>
      </c>
      <c r="L329" s="11">
        <f t="shared" si="1038"/>
        <v>61431.277879698056</v>
      </c>
      <c r="M329" s="2">
        <f t="shared" si="1029"/>
        <v>30569.96585642772</v>
      </c>
      <c r="N329" s="2">
        <f t="shared" si="1030"/>
        <v>12527.098228265655</v>
      </c>
      <c r="O329" s="2">
        <f t="shared" si="1031"/>
        <v>18042.867628162065</v>
      </c>
      <c r="P329" s="2">
        <f t="shared" si="1039"/>
        <v>17940.277133984047</v>
      </c>
      <c r="Q329" s="2">
        <f t="shared" si="1040"/>
        <v>30270.429834238614</v>
      </c>
      <c r="U329" s="5">
        <f t="shared" si="1032"/>
        <v>-3.5455999999999999</v>
      </c>
      <c r="V329" s="4">
        <v>4.0430000000000001</v>
      </c>
      <c r="X329" s="6">
        <v>35947</v>
      </c>
      <c r="Y329" s="2" t="str">
        <f t="shared" si="1041"/>
        <v xml:space="preserve">      SPY</v>
      </c>
      <c r="Z329" s="11">
        <f t="shared" si="1046"/>
        <v>60752.136002409381</v>
      </c>
      <c r="AA329" s="16">
        <f t="shared" si="1192"/>
        <v>30335.369974375062</v>
      </c>
      <c r="AB329" s="16">
        <f t="shared" si="1193"/>
        <v>12439.019601109087</v>
      </c>
      <c r="AC329" s="16">
        <f t="shared" si="1194"/>
        <v>17896.350373265977</v>
      </c>
      <c r="AD329" s="2">
        <f t="shared" si="1017"/>
        <v>17940.277133984047</v>
      </c>
      <c r="AE329" s="2">
        <f t="shared" si="1018"/>
        <v>29837.841123574035</v>
      </c>
      <c r="AF329" s="12" t="str">
        <f t="shared" si="1085"/>
        <v/>
      </c>
      <c r="AG329" s="13" t="str">
        <f t="shared" si="1079"/>
        <v/>
      </c>
      <c r="AH329" s="13" t="str">
        <f t="shared" ref="AH329:AI329" si="1300">IF($B329=12,((AD329/AD317)-1)*100,"")</f>
        <v/>
      </c>
      <c r="AI329" s="13" t="str">
        <f t="shared" si="1300"/>
        <v/>
      </c>
      <c r="AK329" s="12"/>
      <c r="AS329" s="7">
        <f t="shared" si="1081"/>
        <v>11.937382058889145</v>
      </c>
      <c r="AT329" s="7">
        <f t="shared" ref="AT329:AU329" si="1301">((AD329/AD317)-1)*100</f>
        <v>-22.764431679595997</v>
      </c>
      <c r="AU329" s="7">
        <f t="shared" si="1301"/>
        <v>29.90140676325499</v>
      </c>
      <c r="AV329" s="7">
        <f t="shared" si="1088"/>
        <v>-17.964024704365844</v>
      </c>
      <c r="AW329" s="7"/>
      <c r="AX329" s="7">
        <f t="shared" si="1296"/>
        <v>113.95410705447486</v>
      </c>
      <c r="AY329" s="7">
        <f t="shared" ref="AY329:AZ329" si="1302">((AD329/AD268)-1)*100</f>
        <v>3.9239393527353172</v>
      </c>
      <c r="AZ329" s="7">
        <f t="shared" si="1302"/>
        <v>179.44827682441763</v>
      </c>
      <c r="BA329" s="7">
        <f t="shared" si="1298"/>
        <v>-65.494169769942772</v>
      </c>
      <c r="BB329" s="7"/>
      <c r="BC329" s="7">
        <f t="shared" si="1238"/>
        <v>257.85135427392072</v>
      </c>
      <c r="BD329" s="7">
        <f t="shared" ref="BD329:BE329" si="1303">((AD329/AD217)-1)*100</f>
        <v>74.508419849664605</v>
      </c>
      <c r="BE329" s="7">
        <f t="shared" si="1303"/>
        <v>399.82221120210852</v>
      </c>
      <c r="BF329" s="7">
        <f t="shared" si="1240"/>
        <v>-141.9708569281878</v>
      </c>
      <c r="BH329" s="1">
        <f t="shared" si="1091"/>
        <v>254</v>
      </c>
      <c r="BI329" s="1">
        <f t="shared" si="1092"/>
        <v>219</v>
      </c>
      <c r="BJ329" s="1">
        <f t="shared" si="1093"/>
        <v>250</v>
      </c>
      <c r="BK329" s="1">
        <f t="shared" si="1094"/>
        <v>144</v>
      </c>
      <c r="BL329" s="1">
        <f t="shared" si="1095"/>
        <v>307</v>
      </c>
      <c r="BN329" s="1">
        <f t="shared" ref="BN329:BN392" si="1304">IF(AX329&gt;0,BN328+1,BN328)</f>
        <v>258</v>
      </c>
      <c r="BO329" s="1">
        <f t="shared" ref="BO329:BO392" si="1305">IF(AY329&gt;0,BO328+1,BO328)</f>
        <v>255</v>
      </c>
      <c r="BP329" s="1">
        <f t="shared" ref="BP329:BP392" si="1306">IF(AZ329&gt;0,BP328+1,BP328)</f>
        <v>255</v>
      </c>
      <c r="BQ329" s="1">
        <f t="shared" ref="BQ329:BQ392" si="1307">IF(AX329&gt;AZ329,BQ328+1,BQ328)</f>
        <v>82</v>
      </c>
      <c r="BR329" s="1">
        <f t="shared" ref="BR329:BR392" si="1308">BR328+1</f>
        <v>258</v>
      </c>
      <c r="BT329" s="1">
        <f t="shared" si="1245"/>
        <v>207</v>
      </c>
      <c r="BU329" s="1">
        <f t="shared" si="1246"/>
        <v>207</v>
      </c>
      <c r="BV329" s="1">
        <f t="shared" si="1247"/>
        <v>207</v>
      </c>
      <c r="BW329" s="1">
        <f t="shared" si="1248"/>
        <v>68</v>
      </c>
      <c r="BX329" s="1">
        <f t="shared" si="1249"/>
        <v>207</v>
      </c>
    </row>
    <row r="330" spans="1:76">
      <c r="A330" s="1">
        <v>1998</v>
      </c>
      <c r="B330" s="1">
        <v>7</v>
      </c>
      <c r="C330" s="4">
        <v>-7.8608000000000002</v>
      </c>
      <c r="D330" s="4">
        <v>-1.0649999999999999</v>
      </c>
      <c r="E330" s="2">
        <f t="shared" si="1023"/>
        <v>16530.027829035829</v>
      </c>
      <c r="F330" s="2">
        <f t="shared" si="1024"/>
        <v>29948.04975650397</v>
      </c>
      <c r="G330" s="5">
        <f t="shared" si="1025"/>
        <v>0.55195673719775085</v>
      </c>
      <c r="H330" s="4">
        <f t="shared" si="1026"/>
        <v>0.55400362090029387</v>
      </c>
      <c r="I330" s="4">
        <f t="shared" si="1027"/>
        <v>0.66657275274713368</v>
      </c>
      <c r="J330" s="4">
        <f t="shared" si="1028"/>
        <v>-0.11256913184683981</v>
      </c>
      <c r="K330" s="2" t="str">
        <f t="shared" si="1037"/>
        <v xml:space="preserve">      SPX</v>
      </c>
      <c r="L330" s="11">
        <f t="shared" si="1038"/>
        <v>60777.034770279271</v>
      </c>
      <c r="M330" s="2">
        <f t="shared" si="1029"/>
        <v>29393.079178660286</v>
      </c>
      <c r="N330" s="2">
        <f t="shared" si="1030"/>
        <v>11542.368090738148</v>
      </c>
      <c r="O330" s="2">
        <f t="shared" si="1031"/>
        <v>17850.711087922136</v>
      </c>
      <c r="P330" s="2">
        <f t="shared" si="1039"/>
        <v>16530.027829035829</v>
      </c>
      <c r="Q330" s="2">
        <f t="shared" si="1040"/>
        <v>29948.04975650397</v>
      </c>
      <c r="U330" s="5">
        <f t="shared" si="1032"/>
        <v>-7.8608000000000002</v>
      </c>
      <c r="V330" s="4">
        <v>-1.0577000000000001</v>
      </c>
      <c r="X330" s="6">
        <v>35977</v>
      </c>
      <c r="Y330" s="2" t="str">
        <f t="shared" si="1041"/>
        <v xml:space="preserve">      SPY</v>
      </c>
      <c r="Z330" s="11">
        <f t="shared" si="1046"/>
        <v>60109.560659911898</v>
      </c>
      <c r="AA330" s="16">
        <f t="shared" si="1192"/>
        <v>29168.273823673051</v>
      </c>
      <c r="AB330" s="16">
        <f t="shared" si="1193"/>
        <v>11461.213148305103</v>
      </c>
      <c r="AC330" s="16">
        <f t="shared" si="1194"/>
        <v>17707.060675367946</v>
      </c>
      <c r="AD330" s="2">
        <f t="shared" si="1017"/>
        <v>16530.027829035829</v>
      </c>
      <c r="AE330" s="2">
        <f t="shared" si="1018"/>
        <v>29522.246278009992</v>
      </c>
      <c r="AF330" s="12" t="str">
        <f t="shared" si="1085"/>
        <v/>
      </c>
      <c r="AG330" s="13" t="str">
        <f t="shared" si="1079"/>
        <v/>
      </c>
      <c r="AH330" s="13" t="str">
        <f t="shared" ref="AH330:AI330" si="1309">IF($B330=12,((AD330/AD318)-1)*100,"")</f>
        <v/>
      </c>
      <c r="AI330" s="13" t="str">
        <f t="shared" si="1309"/>
        <v/>
      </c>
      <c r="AK330" s="12"/>
      <c r="AS330" s="7">
        <f t="shared" si="1081"/>
        <v>2.6065619560998954</v>
      </c>
      <c r="AT330" s="7">
        <f t="shared" ref="AT330:AU330" si="1310">((AD330/AD318)-1)*100</f>
        <v>-31.636547518827484</v>
      </c>
      <c r="AU330" s="7">
        <f t="shared" si="1310"/>
        <v>19.073150506828384</v>
      </c>
      <c r="AV330" s="7">
        <f t="shared" si="1088"/>
        <v>-16.466588550728488</v>
      </c>
      <c r="AW330" s="7"/>
      <c r="AX330" s="7">
        <f t="shared" si="1296"/>
        <v>111.11666601593035</v>
      </c>
      <c r="AY330" s="7">
        <f t="shared" ref="AY330:AZ330" si="1311">((AD330/AD269)-1)*100</f>
        <v>-1.1517591254960213</v>
      </c>
      <c r="AZ330" s="7">
        <f t="shared" si="1311"/>
        <v>175.74225771719725</v>
      </c>
      <c r="BA330" s="7">
        <f t="shared" si="1298"/>
        <v>-64.625591701266899</v>
      </c>
      <c r="BB330" s="7"/>
      <c r="BC330" s="7">
        <f t="shared" si="1238"/>
        <v>231.68803233423901</v>
      </c>
      <c r="BD330" s="7">
        <f t="shared" ref="BD330:BE330" si="1312">((AD330/AD218)-1)*100</f>
        <v>50.628086258437868</v>
      </c>
      <c r="BE330" s="7">
        <f t="shared" si="1312"/>
        <v>383.26110997842704</v>
      </c>
      <c r="BF330" s="7">
        <f t="shared" si="1240"/>
        <v>-151.57307764418803</v>
      </c>
      <c r="BH330" s="1">
        <f t="shared" si="1091"/>
        <v>255</v>
      </c>
      <c r="BI330" s="1">
        <f t="shared" si="1092"/>
        <v>219</v>
      </c>
      <c r="BJ330" s="1">
        <f t="shared" si="1093"/>
        <v>251</v>
      </c>
      <c r="BK330" s="1">
        <f t="shared" si="1094"/>
        <v>144</v>
      </c>
      <c r="BL330" s="1">
        <f t="shared" si="1095"/>
        <v>308</v>
      </c>
      <c r="BN330" s="1">
        <f t="shared" si="1304"/>
        <v>259</v>
      </c>
      <c r="BO330" s="1">
        <f t="shared" si="1305"/>
        <v>255</v>
      </c>
      <c r="BP330" s="1">
        <f t="shared" si="1306"/>
        <v>256</v>
      </c>
      <c r="BQ330" s="1">
        <f t="shared" si="1307"/>
        <v>82</v>
      </c>
      <c r="BR330" s="1">
        <f t="shared" si="1308"/>
        <v>259</v>
      </c>
      <c r="BT330" s="1">
        <f t="shared" si="1245"/>
        <v>208</v>
      </c>
      <c r="BU330" s="1">
        <f t="shared" si="1246"/>
        <v>208</v>
      </c>
      <c r="BV330" s="1">
        <f t="shared" si="1247"/>
        <v>208</v>
      </c>
      <c r="BW330" s="1">
        <f t="shared" si="1248"/>
        <v>68</v>
      </c>
      <c r="BX330" s="1">
        <f t="shared" si="1249"/>
        <v>208</v>
      </c>
    </row>
    <row r="331" spans="1:76">
      <c r="A331" s="1">
        <v>1998</v>
      </c>
      <c r="B331" s="1">
        <v>8</v>
      </c>
      <c r="C331" s="4">
        <v>-5.9016999999999999</v>
      </c>
      <c r="D331" s="4">
        <v>-14.458</v>
      </c>
      <c r="E331" s="2">
        <f t="shared" si="1023"/>
        <v>15554.475176649621</v>
      </c>
      <c r="F331" s="2">
        <f t="shared" si="1024"/>
        <v>25618.160722708624</v>
      </c>
      <c r="G331" s="5">
        <f t="shared" si="1025"/>
        <v>0.6071659610934409</v>
      </c>
      <c r="H331" s="4">
        <f t="shared" si="1026"/>
        <v>0.60463442108424348</v>
      </c>
      <c r="I331" s="4">
        <f t="shared" si="1027"/>
        <v>0.65093938652247774</v>
      </c>
      <c r="J331" s="4">
        <f t="shared" si="1028"/>
        <v>-4.6304965438234258E-2</v>
      </c>
      <c r="K331" s="2" t="str">
        <f t="shared" si="1037"/>
        <v xml:space="preserve">      SPX</v>
      </c>
      <c r="L331" s="11">
        <f t="shared" si="1038"/>
        <v>51989.891083192291</v>
      </c>
      <c r="M331" s="2">
        <f t="shared" si="1029"/>
        <v>26131.027431957409</v>
      </c>
      <c r="N331" s="2">
        <f t="shared" si="1030"/>
        <v>10861.172153127054</v>
      </c>
      <c r="O331" s="2">
        <f t="shared" si="1031"/>
        <v>15269.855278830353</v>
      </c>
      <c r="P331" s="2">
        <f t="shared" si="1039"/>
        <v>15554.475176649621</v>
      </c>
      <c r="Q331" s="2">
        <f t="shared" si="1040"/>
        <v>25618.160722708624</v>
      </c>
      <c r="U331" s="5">
        <f t="shared" si="1032"/>
        <v>-5.9016999999999999</v>
      </c>
      <c r="V331" s="4">
        <v>-14.4321</v>
      </c>
      <c r="X331" s="6">
        <v>36008</v>
      </c>
      <c r="Y331" s="2" t="str">
        <f t="shared" si="1041"/>
        <v xml:space="preserve">      SPY</v>
      </c>
      <c r="Z331" s="11">
        <f t="shared" si="1046"/>
        <v>51434.488755912753</v>
      </c>
      <c r="AA331" s="16">
        <f t="shared" si="1192"/>
        <v>25936.366703569751</v>
      </c>
      <c r="AB331" s="16">
        <f t="shared" si="1193"/>
        <v>10784.806731931581</v>
      </c>
      <c r="AC331" s="16">
        <f t="shared" si="1194"/>
        <v>15151.559971638168</v>
      </c>
      <c r="AD331" s="2">
        <f t="shared" si="1017"/>
        <v>15554.475176649621</v>
      </c>
      <c r="AE331" s="2">
        <f t="shared" si="1018"/>
        <v>25261.56617292131</v>
      </c>
      <c r="AF331" s="12" t="str">
        <f t="shared" si="1085"/>
        <v/>
      </c>
      <c r="AG331" s="13" t="str">
        <f t="shared" si="1079"/>
        <v/>
      </c>
      <c r="AH331" s="13" t="str">
        <f t="shared" ref="AH331:AI331" si="1313">IF($B331=12,((AD331/AD319)-1)*100,"")</f>
        <v/>
      </c>
      <c r="AI331" s="13" t="str">
        <f t="shared" si="1313"/>
        <v/>
      </c>
      <c r="AK331" s="12"/>
      <c r="AS331" s="7">
        <f t="shared" si="1081"/>
        <v>-6.9953175483214221</v>
      </c>
      <c r="AT331" s="7">
        <f t="shared" ref="AT331:AU331" si="1314">((AD331/AD319)-1)*100</f>
        <v>-37.257962270134861</v>
      </c>
      <c r="AU331" s="7">
        <f t="shared" si="1314"/>
        <v>7.9303344765284667</v>
      </c>
      <c r="AV331" s="7">
        <f t="shared" si="1088"/>
        <v>-14.925652024849889</v>
      </c>
      <c r="AW331" s="7"/>
      <c r="AX331" s="7">
        <f t="shared" si="1296"/>
        <v>81.413298954836804</v>
      </c>
      <c r="AY331" s="7">
        <f t="shared" ref="AY331:AZ331" si="1315">((AD331/AD270)-1)*100</f>
        <v>-6.1742684824861893</v>
      </c>
      <c r="AZ331" s="7">
        <f t="shared" si="1315"/>
        <v>136.94629882965711</v>
      </c>
      <c r="BA331" s="7">
        <f t="shared" si="1298"/>
        <v>-55.532999874820305</v>
      </c>
      <c r="BB331" s="7"/>
      <c r="BC331" s="7">
        <f t="shared" si="1238"/>
        <v>175.08214982348517</v>
      </c>
      <c r="BD331" s="7">
        <f t="shared" ref="BD331:BE331" si="1316">((AD331/AD219)-1)*100</f>
        <v>37.375558140732103</v>
      </c>
      <c r="BE331" s="7">
        <f t="shared" si="1316"/>
        <v>293.10630402048679</v>
      </c>
      <c r="BF331" s="7">
        <f t="shared" si="1240"/>
        <v>-118.02415419700162</v>
      </c>
      <c r="BH331" s="1">
        <f t="shared" si="1091"/>
        <v>255</v>
      </c>
      <c r="BI331" s="1">
        <f t="shared" si="1092"/>
        <v>219</v>
      </c>
      <c r="BJ331" s="1">
        <f t="shared" si="1093"/>
        <v>252</v>
      </c>
      <c r="BK331" s="1">
        <f t="shared" si="1094"/>
        <v>144</v>
      </c>
      <c r="BL331" s="1">
        <f t="shared" si="1095"/>
        <v>309</v>
      </c>
      <c r="BN331" s="1">
        <f t="shared" si="1304"/>
        <v>260</v>
      </c>
      <c r="BO331" s="1">
        <f t="shared" si="1305"/>
        <v>255</v>
      </c>
      <c r="BP331" s="1">
        <f t="shared" si="1306"/>
        <v>257</v>
      </c>
      <c r="BQ331" s="1">
        <f t="shared" si="1307"/>
        <v>82</v>
      </c>
      <c r="BR331" s="1">
        <f t="shared" si="1308"/>
        <v>260</v>
      </c>
      <c r="BT331" s="1">
        <f t="shared" si="1245"/>
        <v>209</v>
      </c>
      <c r="BU331" s="1">
        <f t="shared" si="1246"/>
        <v>209</v>
      </c>
      <c r="BV331" s="1">
        <f t="shared" si="1247"/>
        <v>209</v>
      </c>
      <c r="BW331" s="1">
        <f t="shared" si="1248"/>
        <v>68</v>
      </c>
      <c r="BX331" s="1">
        <f t="shared" si="1249"/>
        <v>209</v>
      </c>
    </row>
    <row r="332" spans="1:76">
      <c r="A332" s="1">
        <v>1998</v>
      </c>
      <c r="B332" s="1">
        <v>9</v>
      </c>
      <c r="C332" s="4">
        <v>10.220700000000001</v>
      </c>
      <c r="D332" s="4">
        <v>6.4059999999999997</v>
      </c>
      <c r="E332" s="2">
        <f t="shared" si="1023"/>
        <v>17144.251421029447</v>
      </c>
      <c r="F332" s="2">
        <f t="shared" si="1024"/>
        <v>27259.26009860534</v>
      </c>
      <c r="G332" s="5">
        <f t="shared" si="1025"/>
        <v>0.62893311700366339</v>
      </c>
      <c r="H332" s="4">
        <f t="shared" si="1026"/>
        <v>0.62777603624559575</v>
      </c>
      <c r="I332" s="4">
        <f t="shared" si="1027"/>
        <v>0.64514826296489503</v>
      </c>
      <c r="J332" s="4">
        <f t="shared" si="1028"/>
        <v>-1.7372226719299277E-2</v>
      </c>
      <c r="K332" s="2" t="str">
        <f t="shared" si="1037"/>
        <v xml:space="preserve">      SPX</v>
      </c>
      <c r="L332" s="11">
        <f t="shared" si="1038"/>
        <v>55320.363505981593</v>
      </c>
      <c r="M332" s="2">
        <f t="shared" si="1029"/>
        <v>28219.302183373937</v>
      </c>
      <c r="N332" s="2">
        <f t="shared" si="1030"/>
        <v>11971.25997538171</v>
      </c>
      <c r="O332" s="2">
        <f t="shared" si="1031"/>
        <v>16248.042207992226</v>
      </c>
      <c r="P332" s="2">
        <f t="shared" si="1039"/>
        <v>17144.251421029447</v>
      </c>
      <c r="Q332" s="2">
        <f t="shared" si="1040"/>
        <v>27259.26009860534</v>
      </c>
      <c r="U332" s="5">
        <f t="shared" si="1032"/>
        <v>10.220700000000001</v>
      </c>
      <c r="V332" s="4">
        <v>6.3587999999999996</v>
      </c>
      <c r="X332" s="6">
        <v>36039</v>
      </c>
      <c r="Y332" s="2" t="str">
        <f t="shared" si="1041"/>
        <v xml:space="preserve">      SPY</v>
      </c>
      <c r="Z332" s="11">
        <f t="shared" si="1046"/>
        <v>54705.105026923731</v>
      </c>
      <c r="AA332" s="16">
        <f t="shared" si="1192"/>
        <v>28002.106840696804</v>
      </c>
      <c r="AB332" s="16">
        <f t="shared" si="1193"/>
        <v>11887.089473582111</v>
      </c>
      <c r="AC332" s="16">
        <f t="shared" si="1194"/>
        <v>16115.017367114695</v>
      </c>
      <c r="AD332" s="2">
        <f t="shared" ref="AD332:AD395" si="1317">AD331*(1+(U332/100))</f>
        <v>17144.251421029447</v>
      </c>
      <c r="AE332" s="2">
        <f t="shared" ref="AE332:AE395" si="1318">AE331*(1+(V332/100))</f>
        <v>26867.898642725031</v>
      </c>
      <c r="AF332" s="12" t="str">
        <f t="shared" si="1085"/>
        <v/>
      </c>
      <c r="AG332" s="13" t="str">
        <f t="shared" si="1079"/>
        <v/>
      </c>
      <c r="AH332" s="13" t="str">
        <f t="shared" ref="AH332:AI332" si="1319">IF($B332=12,((AD332/AD320)-1)*100,"")</f>
        <v/>
      </c>
      <c r="AI332" s="13" t="str">
        <f t="shared" si="1319"/>
        <v/>
      </c>
      <c r="AK332" s="12"/>
      <c r="AS332" s="7">
        <f t="shared" si="1081"/>
        <v>-6.1842555864692557</v>
      </c>
      <c r="AT332" s="7">
        <f t="shared" ref="AT332:AU332" si="1320">((AD332/AD320)-1)*100</f>
        <v>-32.551267608262755</v>
      </c>
      <c r="AU332" s="7">
        <f t="shared" si="1320"/>
        <v>8.871557934491193</v>
      </c>
      <c r="AV332" s="7">
        <f t="shared" si="1088"/>
        <v>-15.055813520960449</v>
      </c>
      <c r="AW332" s="7"/>
      <c r="AX332" s="7">
        <f t="shared" si="1296"/>
        <v>85.943941693362873</v>
      </c>
      <c r="AY332" s="7">
        <f t="shared" ref="AY332:AZ332" si="1321">((AD332/AD271)-1)*100</f>
        <v>2.5710134757916059</v>
      </c>
      <c r="AZ332" s="7">
        <f t="shared" si="1321"/>
        <v>142.86383097530467</v>
      </c>
      <c r="BA332" s="7">
        <f t="shared" si="1298"/>
        <v>-56.919889281941792</v>
      </c>
      <c r="BB332" s="7"/>
      <c r="BC332" s="7">
        <f t="shared" si="1238"/>
        <v>196.36247508547865</v>
      </c>
      <c r="BD332" s="7">
        <f t="shared" ref="BD332:BE332" si="1322">((AD332/AD220)-1)*100</f>
        <v>53.37691896677417</v>
      </c>
      <c r="BE332" s="7">
        <f t="shared" si="1322"/>
        <v>301.84451846350794</v>
      </c>
      <c r="BF332" s="7">
        <f t="shared" si="1240"/>
        <v>-105.48204337802929</v>
      </c>
      <c r="BH332" s="1">
        <f t="shared" si="1091"/>
        <v>255</v>
      </c>
      <c r="BI332" s="1">
        <f t="shared" si="1092"/>
        <v>219</v>
      </c>
      <c r="BJ332" s="1">
        <f t="shared" si="1093"/>
        <v>253</v>
      </c>
      <c r="BK332" s="1">
        <f t="shared" si="1094"/>
        <v>144</v>
      </c>
      <c r="BL332" s="1">
        <f t="shared" si="1095"/>
        <v>310</v>
      </c>
      <c r="BN332" s="1">
        <f t="shared" si="1304"/>
        <v>261</v>
      </c>
      <c r="BO332" s="1">
        <f t="shared" si="1305"/>
        <v>256</v>
      </c>
      <c r="BP332" s="1">
        <f t="shared" si="1306"/>
        <v>258</v>
      </c>
      <c r="BQ332" s="1">
        <f t="shared" si="1307"/>
        <v>82</v>
      </c>
      <c r="BR332" s="1">
        <f t="shared" si="1308"/>
        <v>261</v>
      </c>
      <c r="BT332" s="1">
        <f t="shared" si="1245"/>
        <v>210</v>
      </c>
      <c r="BU332" s="1">
        <f t="shared" si="1246"/>
        <v>210</v>
      </c>
      <c r="BV332" s="1">
        <f t="shared" si="1247"/>
        <v>210</v>
      </c>
      <c r="BW332" s="1">
        <f t="shared" si="1248"/>
        <v>68</v>
      </c>
      <c r="BX332" s="1">
        <f t="shared" si="1249"/>
        <v>210</v>
      </c>
    </row>
    <row r="333" spans="1:76">
      <c r="A333" s="1">
        <v>1998</v>
      </c>
      <c r="B333" s="1">
        <v>10</v>
      </c>
      <c r="C333" s="4">
        <v>-4.6909999999999998</v>
      </c>
      <c r="D333" s="4">
        <v>8.1340000000000003</v>
      </c>
      <c r="E333" s="2">
        <f t="shared" ref="E333:E396" si="1323">E332*(1+(C333/100))</f>
        <v>16340.014586868956</v>
      </c>
      <c r="F333" s="2">
        <f t="shared" ref="F333:F396" si="1324">F332*(1+(D333/100))</f>
        <v>29476.528315025898</v>
      </c>
      <c r="G333" s="5">
        <f t="shared" ref="G333:G396" si="1325">E333/F333</f>
        <v>0.55433986025211457</v>
      </c>
      <c r="H333" s="4">
        <f t="shared" ref="H333:H396" si="1326">(H332*H$2)+($G333*H$3)</f>
        <v>0.55783682101370902</v>
      </c>
      <c r="I333" s="4">
        <f t="shared" ref="I333:I396" si="1327">(I332*I$2)+($G333*I$3)</f>
        <v>0.62125131488258445</v>
      </c>
      <c r="J333" s="4">
        <f t="shared" ref="J333:J396" si="1328">H333-I333</f>
        <v>-6.3414493868875432E-2</v>
      </c>
      <c r="K333" s="2" t="str">
        <f t="shared" si="1037"/>
        <v xml:space="preserve">      SPX</v>
      </c>
      <c r="L333" s="11">
        <f t="shared" si="1038"/>
        <v>59820.121873558135</v>
      </c>
      <c r="M333" s="2">
        <f t="shared" ref="M333:M396" si="1329">SUM(N333:O333)</f>
        <v>28979.346131126869</v>
      </c>
      <c r="N333" s="2">
        <f t="shared" ref="N333:N396" si="1330">IF($B333=1,($M332/2)*(1+(C333/100)),N332*(1+(C333/100)))</f>
        <v>11409.688169936555</v>
      </c>
      <c r="O333" s="2">
        <f t="shared" ref="O333:O396" si="1331">IF($B333=1,($M332/2)*(1+(D333/100)),O332*(1+(D333/100)))</f>
        <v>17569.657961190314</v>
      </c>
      <c r="P333" s="2">
        <f t="shared" si="1039"/>
        <v>16340.014586868956</v>
      </c>
      <c r="Q333" s="2">
        <f t="shared" si="1040"/>
        <v>29476.528315025898</v>
      </c>
      <c r="U333" s="5">
        <f t="shared" ref="U333:U396" si="1332">C333</f>
        <v>-4.6909999999999998</v>
      </c>
      <c r="V333" s="4">
        <v>8.1237999999999992</v>
      </c>
      <c r="X333" s="6">
        <v>36069</v>
      </c>
      <c r="Y333" s="2" t="str">
        <f t="shared" si="1041"/>
        <v xml:space="preserve">      SPY</v>
      </c>
      <c r="Z333" s="11">
        <f t="shared" si="1046"/>
        <v>59149.23834910096</v>
      </c>
      <c r="AA333" s="16">
        <f t="shared" si="1192"/>
        <v>28753.635254360732</v>
      </c>
      <c r="AB333" s="16">
        <f t="shared" si="1193"/>
        <v>11329.466106376374</v>
      </c>
      <c r="AC333" s="16">
        <f t="shared" si="1194"/>
        <v>17424.169147984358</v>
      </c>
      <c r="AD333" s="2">
        <f t="shared" si="1317"/>
        <v>16340.014586868956</v>
      </c>
      <c r="AE333" s="2">
        <f t="shared" si="1318"/>
        <v>29050.592992662725</v>
      </c>
      <c r="AF333" s="12" t="str">
        <f t="shared" si="1085"/>
        <v/>
      </c>
      <c r="AG333" s="13" t="str">
        <f t="shared" si="1079"/>
        <v/>
      </c>
      <c r="AH333" s="13" t="str">
        <f t="shared" ref="AH333:AI333" si="1333">IF($B333=12,((AD333/AD321)-1)*100,"")</f>
        <v/>
      </c>
      <c r="AI333" s="13" t="str">
        <f t="shared" si="1333"/>
        <v/>
      </c>
      <c r="AK333" s="12"/>
      <c r="AS333" s="7">
        <f t="shared" si="1081"/>
        <v>4.9472123215021035</v>
      </c>
      <c r="AT333" s="7">
        <f t="shared" ref="AT333:AU333" si="1334">((AD333/AD321)-1)*100</f>
        <v>-37.436533728812059</v>
      </c>
      <c r="AU333" s="7">
        <f t="shared" si="1334"/>
        <v>21.789435001017399</v>
      </c>
      <c r="AV333" s="7">
        <f t="shared" si="1088"/>
        <v>-16.842222679515295</v>
      </c>
      <c r="AW333" s="7"/>
      <c r="AX333" s="7">
        <f t="shared" si="1296"/>
        <v>102.67613158461484</v>
      </c>
      <c r="AY333" s="7">
        <f t="shared" ref="AY333:AZ333" si="1335">((AD333/AD272)-1)*100</f>
        <v>-2.4889534020427706</v>
      </c>
      <c r="AZ333" s="7">
        <f t="shared" si="1335"/>
        <v>164.71796454152218</v>
      </c>
      <c r="BA333" s="7">
        <f t="shared" si="1298"/>
        <v>-62.041832956907342</v>
      </c>
      <c r="BB333" s="7"/>
      <c r="BC333" s="7">
        <f t="shared" si="1238"/>
        <v>222.26561587850392</v>
      </c>
      <c r="BD333" s="7">
        <f t="shared" ref="BD333:BE333" si="1336">((AD333/AD221)-1)*100</f>
        <v>41.243158185761295</v>
      </c>
      <c r="BE333" s="7">
        <f t="shared" si="1336"/>
        <v>336.96716729299771</v>
      </c>
      <c r="BF333" s="7">
        <f t="shared" si="1240"/>
        <v>-114.70155141449379</v>
      </c>
      <c r="BH333" s="1">
        <f t="shared" si="1091"/>
        <v>256</v>
      </c>
      <c r="BI333" s="1">
        <f t="shared" si="1092"/>
        <v>219</v>
      </c>
      <c r="BJ333" s="1">
        <f t="shared" si="1093"/>
        <v>254</v>
      </c>
      <c r="BK333" s="1">
        <f t="shared" si="1094"/>
        <v>144</v>
      </c>
      <c r="BL333" s="1">
        <f t="shared" si="1095"/>
        <v>311</v>
      </c>
      <c r="BN333" s="1">
        <f t="shared" si="1304"/>
        <v>262</v>
      </c>
      <c r="BO333" s="1">
        <f t="shared" si="1305"/>
        <v>256</v>
      </c>
      <c r="BP333" s="1">
        <f t="shared" si="1306"/>
        <v>259</v>
      </c>
      <c r="BQ333" s="1">
        <f t="shared" si="1307"/>
        <v>82</v>
      </c>
      <c r="BR333" s="1">
        <f t="shared" si="1308"/>
        <v>262</v>
      </c>
      <c r="BT333" s="1">
        <f t="shared" si="1245"/>
        <v>211</v>
      </c>
      <c r="BU333" s="1">
        <f t="shared" si="1246"/>
        <v>211</v>
      </c>
      <c r="BV333" s="1">
        <f t="shared" si="1247"/>
        <v>211</v>
      </c>
      <c r="BW333" s="1">
        <f t="shared" si="1248"/>
        <v>68</v>
      </c>
      <c r="BX333" s="1">
        <f t="shared" si="1249"/>
        <v>211</v>
      </c>
    </row>
    <row r="334" spans="1:76">
      <c r="A334" s="1">
        <v>1998</v>
      </c>
      <c r="B334" s="1">
        <v>11</v>
      </c>
      <c r="C334" s="4">
        <v>-12.167400000000001</v>
      </c>
      <c r="D334" s="4">
        <v>6.0609999999999999</v>
      </c>
      <c r="E334" s="2">
        <f t="shared" si="1323"/>
        <v>14351.859652026262</v>
      </c>
      <c r="F334" s="2">
        <f t="shared" si="1324"/>
        <v>31263.100696199621</v>
      </c>
      <c r="G334" s="5">
        <f t="shared" si="1325"/>
        <v>0.45906705772696726</v>
      </c>
      <c r="H334" s="4">
        <f t="shared" si="1326"/>
        <v>0.46377037978824065</v>
      </c>
      <c r="I334" s="4">
        <f t="shared" si="1327"/>
        <v>0.57857124721005371</v>
      </c>
      <c r="J334" s="4">
        <f t="shared" si="1328"/>
        <v>-0.11480086742181306</v>
      </c>
      <c r="K334" s="2" t="str">
        <f t="shared" ref="K334:K397" si="1337">IF(J333&gt;0,"GSCI","      SPX")</f>
        <v xml:space="preserve">      SPX</v>
      </c>
      <c r="L334" s="11">
        <f t="shared" ref="L334:L397" si="1338">IF(J333&gt;0,L333*(1+(C334/100)),L333*(1+(D334/100)))</f>
        <v>63445.819460314495</v>
      </c>
      <c r="M334" s="2">
        <f t="shared" si="1329"/>
        <v>28655.980701765751</v>
      </c>
      <c r="N334" s="2">
        <f t="shared" si="1330"/>
        <v>10021.425771547694</v>
      </c>
      <c r="O334" s="2">
        <f t="shared" si="1331"/>
        <v>18634.554930218059</v>
      </c>
      <c r="P334" s="2">
        <f t="shared" ref="P334:P397" si="1339">E334</f>
        <v>14351.859652026262</v>
      </c>
      <c r="Q334" s="2">
        <f t="shared" ref="Q334:Q397" si="1340">F334</f>
        <v>31263.100696199621</v>
      </c>
      <c r="U334" s="5">
        <f t="shared" si="1332"/>
        <v>-12.167400000000001</v>
      </c>
      <c r="V334" s="4">
        <v>6.0415999999999999</v>
      </c>
      <c r="X334" s="6">
        <v>36100</v>
      </c>
      <c r="Y334" s="2" t="str">
        <f t="shared" ref="Y334:Y397" si="1341">IF(J333&gt;0,"DBC","      SPY")</f>
        <v xml:space="preserve">      SPY</v>
      </c>
      <c r="Z334" s="11">
        <f t="shared" si="1046"/>
        <v>62722.798733200245</v>
      </c>
      <c r="AA334" s="16">
        <f t="shared" si="1192"/>
        <v>28427.832398578113</v>
      </c>
      <c r="AB334" s="16">
        <f t="shared" si="1193"/>
        <v>9950.9646473491339</v>
      </c>
      <c r="AC334" s="16">
        <f t="shared" si="1194"/>
        <v>18476.86775122898</v>
      </c>
      <c r="AD334" s="2">
        <f t="shared" si="1317"/>
        <v>14351.859652026262</v>
      </c>
      <c r="AE334" s="2">
        <f t="shared" si="1318"/>
        <v>30805.713618907437</v>
      </c>
      <c r="AF334" s="12" t="str">
        <f t="shared" si="1085"/>
        <v/>
      </c>
      <c r="AG334" s="13" t="str">
        <f t="shared" si="1079"/>
        <v/>
      </c>
      <c r="AH334" s="13" t="str">
        <f t="shared" ref="AH334:AI334" si="1342">IF($B334=12,((AD334/AD322)-1)*100,"")</f>
        <v/>
      </c>
      <c r="AI334" s="13" t="str">
        <f t="shared" si="1342"/>
        <v/>
      </c>
      <c r="AK334" s="12"/>
      <c r="AS334" s="7">
        <f t="shared" si="1081"/>
        <v>23.460268249142157</v>
      </c>
      <c r="AT334" s="7">
        <f t="shared" ref="AT334:AU334" si="1343">((AD334/AD322)-1)*100</f>
        <v>-39.038368906199317</v>
      </c>
      <c r="AU334" s="7">
        <f t="shared" si="1343"/>
        <v>23.460268249142135</v>
      </c>
      <c r="AV334" s="7">
        <f t="shared" si="1088"/>
        <v>0</v>
      </c>
      <c r="AW334" s="7"/>
      <c r="AX334" s="7">
        <f t="shared" si="1296"/>
        <v>110.56195907368745</v>
      </c>
      <c r="AY334" s="7">
        <f t="shared" ref="AY334:AZ334" si="1344">((AD334/AD273)-1)*100</f>
        <v>-11.161546864649486</v>
      </c>
      <c r="AZ334" s="7">
        <f t="shared" si="1344"/>
        <v>175.01774767489709</v>
      </c>
      <c r="BA334" s="7">
        <f t="shared" si="1298"/>
        <v>-64.455788601209647</v>
      </c>
      <c r="BB334" s="7"/>
      <c r="BC334" s="7">
        <f t="shared" si="1238"/>
        <v>251.61530208541558</v>
      </c>
      <c r="BD334" s="7">
        <f t="shared" ref="BD334:BE334" si="1345">((AD334/AD222)-1)*100</f>
        <v>27.644081560349655</v>
      </c>
      <c r="BE334" s="7">
        <f t="shared" si="1345"/>
        <v>324.9942452670129</v>
      </c>
      <c r="BF334" s="7">
        <f t="shared" si="1240"/>
        <v>-73.378943181597322</v>
      </c>
      <c r="BH334" s="1">
        <f t="shared" si="1091"/>
        <v>257</v>
      </c>
      <c r="BI334" s="1">
        <f t="shared" si="1092"/>
        <v>219</v>
      </c>
      <c r="BJ334" s="1">
        <f t="shared" si="1093"/>
        <v>255</v>
      </c>
      <c r="BK334" s="1">
        <f t="shared" si="1094"/>
        <v>145</v>
      </c>
      <c r="BL334" s="1">
        <f t="shared" si="1095"/>
        <v>312</v>
      </c>
      <c r="BN334" s="1">
        <f t="shared" si="1304"/>
        <v>263</v>
      </c>
      <c r="BO334" s="1">
        <f t="shared" si="1305"/>
        <v>256</v>
      </c>
      <c r="BP334" s="1">
        <f t="shared" si="1306"/>
        <v>260</v>
      </c>
      <c r="BQ334" s="1">
        <f t="shared" si="1307"/>
        <v>82</v>
      </c>
      <c r="BR334" s="1">
        <f t="shared" si="1308"/>
        <v>263</v>
      </c>
      <c r="BT334" s="1">
        <f t="shared" si="1245"/>
        <v>212</v>
      </c>
      <c r="BU334" s="1">
        <f t="shared" si="1246"/>
        <v>212</v>
      </c>
      <c r="BV334" s="1">
        <f t="shared" si="1247"/>
        <v>212</v>
      </c>
      <c r="BW334" s="1">
        <f t="shared" si="1248"/>
        <v>68</v>
      </c>
      <c r="BX334" s="1">
        <f t="shared" si="1249"/>
        <v>212</v>
      </c>
    </row>
    <row r="335" spans="1:76">
      <c r="A335" s="1">
        <v>1998</v>
      </c>
      <c r="B335" s="1">
        <v>12</v>
      </c>
      <c r="C335" s="4">
        <v>-1.7211000000000001</v>
      </c>
      <c r="D335" s="4">
        <v>5.7619999999999996</v>
      </c>
      <c r="E335" s="2">
        <f t="shared" si="1323"/>
        <v>14104.849795555238</v>
      </c>
      <c r="F335" s="2">
        <f t="shared" si="1324"/>
        <v>33064.480558314644</v>
      </c>
      <c r="G335" s="5">
        <f t="shared" si="1325"/>
        <v>0.42658616005411054</v>
      </c>
      <c r="H335" s="4">
        <f t="shared" si="1326"/>
        <v>0.42835683718430723</v>
      </c>
      <c r="I335" s="4">
        <f t="shared" si="1327"/>
        <v>0.5385751716427003</v>
      </c>
      <c r="J335" s="4">
        <f t="shared" si="1328"/>
        <v>-0.11021833445839307</v>
      </c>
      <c r="K335" s="2" t="str">
        <f t="shared" si="1337"/>
        <v xml:space="preserve">      SPX</v>
      </c>
      <c r="L335" s="11">
        <f t="shared" si="1338"/>
        <v>67101.56757761781</v>
      </c>
      <c r="M335" s="2">
        <f t="shared" si="1329"/>
        <v>29557.224997890811</v>
      </c>
      <c r="N335" s="2">
        <f t="shared" si="1330"/>
        <v>9848.9470125935877</v>
      </c>
      <c r="O335" s="2">
        <f t="shared" si="1331"/>
        <v>19708.277985297223</v>
      </c>
      <c r="P335" s="2">
        <f t="shared" si="1339"/>
        <v>14104.849795555238</v>
      </c>
      <c r="Q335" s="2">
        <f t="shared" si="1340"/>
        <v>33064.480558314644</v>
      </c>
      <c r="U335" s="5">
        <f t="shared" si="1332"/>
        <v>-1.7211000000000001</v>
      </c>
      <c r="V335" s="4">
        <v>5.7450000000000001</v>
      </c>
      <c r="X335" s="6">
        <v>36130</v>
      </c>
      <c r="Y335" s="2" t="str">
        <f t="shared" si="1341"/>
        <v xml:space="preserve">      SPY</v>
      </c>
      <c r="Z335" s="11">
        <f t="shared" ref="Z335:Z398" si="1346">IF(J334&gt;0,Z334*(1+(U335/100)),Z334*(1+(V335/100)))</f>
        <v>66326.223520422602</v>
      </c>
      <c r="AA335" s="16">
        <f t="shared" si="1192"/>
        <v>29318.062398340695</v>
      </c>
      <c r="AB335" s="16">
        <f t="shared" si="1193"/>
        <v>9779.698594803609</v>
      </c>
      <c r="AC335" s="16">
        <f t="shared" si="1194"/>
        <v>19538.363803537086</v>
      </c>
      <c r="AD335" s="2">
        <f t="shared" si="1317"/>
        <v>14104.849795555238</v>
      </c>
      <c r="AE335" s="2">
        <f t="shared" si="1318"/>
        <v>32575.501866313669</v>
      </c>
      <c r="AF335" s="12">
        <f t="shared" si="1085"/>
        <v>1998</v>
      </c>
      <c r="AG335" s="13">
        <f t="shared" si="1079"/>
        <v>28.370631553022442</v>
      </c>
      <c r="AH335" s="13">
        <f t="shared" ref="AH335:AI335" si="1347">IF($B335=12,((AD335/AD323)-1)*100,"")</f>
        <v>-35.745587622548435</v>
      </c>
      <c r="AI335" s="13">
        <f t="shared" si="1347"/>
        <v>28.37063155302242</v>
      </c>
      <c r="AK335" s="12"/>
      <c r="AS335" s="7">
        <f t="shared" si="1081"/>
        <v>28.370631553022442</v>
      </c>
      <c r="AT335" s="7">
        <f t="shared" ref="AT335:AU335" si="1348">((AD335/AD323)-1)*100</f>
        <v>-35.745587622548435</v>
      </c>
      <c r="AU335" s="7">
        <f t="shared" si="1348"/>
        <v>28.37063155302242</v>
      </c>
      <c r="AV335" s="7">
        <f t="shared" si="1088"/>
        <v>0</v>
      </c>
      <c r="AW335" s="7"/>
      <c r="AX335" s="7">
        <f t="shared" si="1296"/>
        <v>124.81857567901913</v>
      </c>
      <c r="AY335" s="7">
        <f t="shared" ref="AY335:AZ335" si="1349">((AD335/AD274)-1)*100</f>
        <v>-8.080313610707023</v>
      </c>
      <c r="AZ335" s="7">
        <f t="shared" si="1349"/>
        <v>193.63850237109907</v>
      </c>
      <c r="BA335" s="7">
        <f t="shared" si="1298"/>
        <v>-68.819926692079932</v>
      </c>
      <c r="BB335" s="7"/>
      <c r="BC335" s="7">
        <f t="shared" si="1238"/>
        <v>264.68599008407898</v>
      </c>
      <c r="BD335" s="7">
        <f t="shared" ref="BD335:BE335" si="1350">((AD335/AD223)-1)*100</f>
        <v>21.23501008231452</v>
      </c>
      <c r="BE335" s="7">
        <f t="shared" si="1350"/>
        <v>340.79266799823722</v>
      </c>
      <c r="BF335" s="7">
        <f t="shared" si="1240"/>
        <v>-76.10667791415824</v>
      </c>
      <c r="BH335" s="1">
        <f t="shared" si="1091"/>
        <v>258</v>
      </c>
      <c r="BI335" s="1">
        <f t="shared" si="1092"/>
        <v>219</v>
      </c>
      <c r="BJ335" s="1">
        <f t="shared" si="1093"/>
        <v>256</v>
      </c>
      <c r="BK335" s="1">
        <f t="shared" si="1094"/>
        <v>146</v>
      </c>
      <c r="BL335" s="1">
        <f t="shared" si="1095"/>
        <v>313</v>
      </c>
      <c r="BN335" s="1">
        <f t="shared" si="1304"/>
        <v>264</v>
      </c>
      <c r="BO335" s="1">
        <f t="shared" si="1305"/>
        <v>256</v>
      </c>
      <c r="BP335" s="1">
        <f t="shared" si="1306"/>
        <v>261</v>
      </c>
      <c r="BQ335" s="1">
        <f t="shared" si="1307"/>
        <v>82</v>
      </c>
      <c r="BR335" s="1">
        <f t="shared" si="1308"/>
        <v>264</v>
      </c>
      <c r="BT335" s="1">
        <f t="shared" si="1245"/>
        <v>213</v>
      </c>
      <c r="BU335" s="1">
        <f t="shared" si="1246"/>
        <v>213</v>
      </c>
      <c r="BV335" s="1">
        <f t="shared" si="1247"/>
        <v>213</v>
      </c>
      <c r="BW335" s="1">
        <f t="shared" si="1248"/>
        <v>68</v>
      </c>
      <c r="BX335" s="1">
        <f t="shared" si="1249"/>
        <v>213</v>
      </c>
    </row>
    <row r="336" spans="1:76">
      <c r="A336" s="1">
        <v>1999</v>
      </c>
      <c r="B336" s="1">
        <v>1</v>
      </c>
      <c r="C336" s="4">
        <v>0.4365</v>
      </c>
      <c r="D336" s="4">
        <v>4.1820000000000004</v>
      </c>
      <c r="E336" s="2">
        <f t="shared" si="1323"/>
        <v>14166.417464912836</v>
      </c>
      <c r="F336" s="2">
        <f t="shared" si="1324"/>
        <v>34447.237135263364</v>
      </c>
      <c r="G336" s="5">
        <f t="shared" si="1325"/>
        <v>0.41124974433467082</v>
      </c>
      <c r="H336" s="4">
        <f t="shared" si="1326"/>
        <v>0.41206436780370115</v>
      </c>
      <c r="I336" s="4">
        <f t="shared" si="1327"/>
        <v>0.50506848024585049</v>
      </c>
      <c r="J336" s="4">
        <f t="shared" si="1328"/>
        <v>-9.3004112442149345E-2</v>
      </c>
      <c r="K336" s="2" t="str">
        <f t="shared" si="1337"/>
        <v xml:space="preserve">      SPX</v>
      </c>
      <c r="L336" s="11">
        <f t="shared" si="1338"/>
        <v>69907.755133713785</v>
      </c>
      <c r="M336" s="2">
        <f t="shared" si="1329"/>
        <v>30239.775216154601</v>
      </c>
      <c r="N336" s="2">
        <f t="shared" si="1330"/>
        <v>14843.121142503302</v>
      </c>
      <c r="O336" s="2">
        <f t="shared" si="1331"/>
        <v>15396.654073651302</v>
      </c>
      <c r="P336" s="2">
        <f t="shared" si="1339"/>
        <v>14166.417464912836</v>
      </c>
      <c r="Q336" s="2">
        <f t="shared" si="1340"/>
        <v>34447.237135263364</v>
      </c>
      <c r="U336" s="5">
        <f t="shared" si="1332"/>
        <v>0.4365</v>
      </c>
      <c r="V336" s="4">
        <v>4.1782000000000004</v>
      </c>
      <c r="X336" s="6">
        <v>36161</v>
      </c>
      <c r="Y336" s="2" t="str">
        <f t="shared" si="1341"/>
        <v xml:space="preserve">      SPY</v>
      </c>
      <c r="Z336" s="11">
        <f t="shared" si="1346"/>
        <v>69097.465791552895</v>
      </c>
      <c r="AA336" s="16">
        <f t="shared" si="1192"/>
        <v>29994.532711088807</v>
      </c>
      <c r="AB336" s="16">
        <f t="shared" si="1193"/>
        <v>14723.017870354724</v>
      </c>
      <c r="AC336" s="16">
        <f t="shared" si="1194"/>
        <v>15271.514840734082</v>
      </c>
      <c r="AD336" s="2">
        <f t="shared" si="1317"/>
        <v>14166.417464912836</v>
      </c>
      <c r="AE336" s="2">
        <f t="shared" si="1318"/>
        <v>33936.571485291985</v>
      </c>
      <c r="AF336" s="12" t="str">
        <f t="shared" si="1085"/>
        <v/>
      </c>
      <c r="AG336" s="13" t="str">
        <f t="shared" si="1079"/>
        <v/>
      </c>
      <c r="AH336" s="13" t="str">
        <f t="shared" ref="AH336:AI336" si="1351">IF($B336=12,((AD336/AD324)-1)*100,"")</f>
        <v/>
      </c>
      <c r="AI336" s="13" t="str">
        <f t="shared" si="1351"/>
        <v/>
      </c>
      <c r="AK336" s="12"/>
      <c r="AS336" s="7">
        <f t="shared" si="1081"/>
        <v>32.28961073138408</v>
      </c>
      <c r="AT336" s="7">
        <f t="shared" ref="AT336:AU336" si="1352">((AD336/AD324)-1)*100</f>
        <v>-34.407970370990093</v>
      </c>
      <c r="AU336" s="7">
        <f t="shared" si="1352"/>
        <v>32.28961073138408</v>
      </c>
      <c r="AV336" s="7">
        <f t="shared" si="1088"/>
        <v>0</v>
      </c>
      <c r="AW336" s="7"/>
      <c r="AX336" s="7">
        <f t="shared" si="1296"/>
        <v>131.6279045053779</v>
      </c>
      <c r="AY336" s="7">
        <f t="shared" ref="AY336:AZ336" si="1353">((AD336/AD275)-1)*100</f>
        <v>-5.9090451367299179</v>
      </c>
      <c r="AZ336" s="7">
        <f t="shared" si="1353"/>
        <v>202.53225642449658</v>
      </c>
      <c r="BA336" s="7">
        <f t="shared" si="1298"/>
        <v>-70.904351919118682</v>
      </c>
      <c r="BB336" s="7"/>
      <c r="BC336" s="7">
        <f t="shared" si="1238"/>
        <v>281.47207675339075</v>
      </c>
      <c r="BD336" s="7">
        <f t="shared" ref="BD336:BE336" si="1354">((AD336/AD224)-1)*100</f>
        <v>14.919481654500144</v>
      </c>
      <c r="BE336" s="7">
        <f t="shared" si="1354"/>
        <v>361.08185960252575</v>
      </c>
      <c r="BF336" s="7">
        <f t="shared" si="1240"/>
        <v>-79.609782849135001</v>
      </c>
      <c r="BH336" s="1">
        <f t="shared" si="1091"/>
        <v>259</v>
      </c>
      <c r="BI336" s="1">
        <f t="shared" si="1092"/>
        <v>219</v>
      </c>
      <c r="BJ336" s="1">
        <f t="shared" si="1093"/>
        <v>257</v>
      </c>
      <c r="BK336" s="1">
        <f t="shared" si="1094"/>
        <v>147</v>
      </c>
      <c r="BL336" s="1">
        <f t="shared" si="1095"/>
        <v>314</v>
      </c>
      <c r="BN336" s="1">
        <f t="shared" si="1304"/>
        <v>265</v>
      </c>
      <c r="BO336" s="1">
        <f t="shared" si="1305"/>
        <v>256</v>
      </c>
      <c r="BP336" s="1">
        <f t="shared" si="1306"/>
        <v>262</v>
      </c>
      <c r="BQ336" s="1">
        <f t="shared" si="1307"/>
        <v>82</v>
      </c>
      <c r="BR336" s="1">
        <f t="shared" si="1308"/>
        <v>265</v>
      </c>
      <c r="BT336" s="1">
        <f t="shared" si="1245"/>
        <v>214</v>
      </c>
      <c r="BU336" s="1">
        <f t="shared" si="1246"/>
        <v>214</v>
      </c>
      <c r="BV336" s="1">
        <f t="shared" si="1247"/>
        <v>214</v>
      </c>
      <c r="BW336" s="1">
        <f t="shared" si="1248"/>
        <v>68</v>
      </c>
      <c r="BX336" s="1">
        <f t="shared" si="1249"/>
        <v>214</v>
      </c>
    </row>
    <row r="337" spans="1:76">
      <c r="A337" s="1">
        <v>1999</v>
      </c>
      <c r="B337" s="1">
        <v>2</v>
      </c>
      <c r="C337" s="4">
        <v>-4.6063999999999998</v>
      </c>
      <c r="D337" s="4">
        <v>-3.1080000000000001</v>
      </c>
      <c r="E337" s="2">
        <f t="shared" si="1323"/>
        <v>13513.855610809091</v>
      </c>
      <c r="F337" s="2">
        <f t="shared" si="1324"/>
        <v>33376.617005099375</v>
      </c>
      <c r="G337" s="5">
        <f t="shared" si="1325"/>
        <v>0.40488991465924795</v>
      </c>
      <c r="H337" s="4">
        <f t="shared" si="1326"/>
        <v>0.40523155528517429</v>
      </c>
      <c r="I337" s="4">
        <f t="shared" si="1327"/>
        <v>0.47870569982832356</v>
      </c>
      <c r="J337" s="4">
        <f t="shared" si="1328"/>
        <v>-7.3474144543149267E-2</v>
      </c>
      <c r="K337" s="2" t="str">
        <f t="shared" si="1337"/>
        <v xml:space="preserve">      SPX</v>
      </c>
      <c r="L337" s="11">
        <f t="shared" si="1338"/>
        <v>67735.022104157964</v>
      </c>
      <c r="M337" s="2">
        <f t="shared" si="1329"/>
        <v>29077.513675237249</v>
      </c>
      <c r="N337" s="2">
        <f t="shared" si="1330"/>
        <v>14159.38761019503</v>
      </c>
      <c r="O337" s="2">
        <f t="shared" si="1331"/>
        <v>14918.126065042219</v>
      </c>
      <c r="P337" s="2">
        <f t="shared" si="1339"/>
        <v>13513.855610809091</v>
      </c>
      <c r="Q337" s="2">
        <f t="shared" si="1340"/>
        <v>33376.617005099375</v>
      </c>
      <c r="U337" s="5">
        <f t="shared" si="1332"/>
        <v>-4.6063999999999998</v>
      </c>
      <c r="V337" s="4">
        <v>-3.1133000000000002</v>
      </c>
      <c r="X337" s="6">
        <v>36192</v>
      </c>
      <c r="Y337" s="2" t="str">
        <f t="shared" si="1341"/>
        <v xml:space="preserve">      SPY</v>
      </c>
      <c r="Z337" s="11">
        <f t="shared" si="1346"/>
        <v>66946.254389064488</v>
      </c>
      <c r="AA337" s="16">
        <f t="shared" si="1192"/>
        <v>28840.883544372213</v>
      </c>
      <c r="AB337" s="16">
        <f t="shared" si="1193"/>
        <v>14044.816775174704</v>
      </c>
      <c r="AC337" s="16">
        <f t="shared" si="1194"/>
        <v>14796.066769197509</v>
      </c>
      <c r="AD337" s="2">
        <f t="shared" si="1317"/>
        <v>13513.855610809091</v>
      </c>
      <c r="AE337" s="2">
        <f t="shared" si="1318"/>
        <v>32880.024205240392</v>
      </c>
      <c r="AF337" s="12" t="str">
        <f t="shared" si="1085"/>
        <v/>
      </c>
      <c r="AG337" s="13" t="str">
        <f t="shared" si="1079"/>
        <v/>
      </c>
      <c r="AH337" s="13" t="str">
        <f t="shared" ref="AH337:AI337" si="1355">IF($B337=12,((AD337/AD325)-1)*100,"")</f>
        <v/>
      </c>
      <c r="AI337" s="13" t="str">
        <f t="shared" si="1355"/>
        <v/>
      </c>
      <c r="AK337" s="12"/>
      <c r="AS337" s="7">
        <f t="shared" si="1081"/>
        <v>19.568670296035641</v>
      </c>
      <c r="AT337" s="7">
        <f t="shared" ref="AT337:AU337" si="1356">((AD337/AD325)-1)*100</f>
        <v>-33.009072246964507</v>
      </c>
      <c r="AU337" s="7">
        <f t="shared" si="1356"/>
        <v>19.568670296035641</v>
      </c>
      <c r="AV337" s="7">
        <f t="shared" si="1088"/>
        <v>0</v>
      </c>
      <c r="AW337" s="7"/>
      <c r="AX337" s="7">
        <f t="shared" si="1296"/>
        <v>117.06024421763229</v>
      </c>
      <c r="AY337" s="7">
        <f t="shared" ref="AY337:AZ337" si="1357">((AD337/AD276)-1)*100</f>
        <v>-17.001103993312128</v>
      </c>
      <c r="AZ337" s="7">
        <f t="shared" si="1357"/>
        <v>183.50524347850285</v>
      </c>
      <c r="BA337" s="7">
        <f t="shared" si="1298"/>
        <v>-66.44499926087056</v>
      </c>
      <c r="BB337" s="7"/>
      <c r="BC337" s="7">
        <f t="shared" si="1238"/>
        <v>272.21535827939789</v>
      </c>
      <c r="BD337" s="7">
        <f t="shared" ref="BD337:BE337" si="1358">((AD337/AD225)-1)*100</f>
        <v>10.402845880876853</v>
      </c>
      <c r="BE337" s="7">
        <f t="shared" si="1358"/>
        <v>357.34658578955384</v>
      </c>
      <c r="BF337" s="7">
        <f t="shared" si="1240"/>
        <v>-85.131227510155952</v>
      </c>
      <c r="BH337" s="1">
        <f t="shared" si="1091"/>
        <v>260</v>
      </c>
      <c r="BI337" s="1">
        <f t="shared" si="1092"/>
        <v>219</v>
      </c>
      <c r="BJ337" s="1">
        <f t="shared" si="1093"/>
        <v>258</v>
      </c>
      <c r="BK337" s="1">
        <f t="shared" si="1094"/>
        <v>148</v>
      </c>
      <c r="BL337" s="1">
        <f t="shared" si="1095"/>
        <v>315</v>
      </c>
      <c r="BN337" s="1">
        <f t="shared" si="1304"/>
        <v>266</v>
      </c>
      <c r="BO337" s="1">
        <f t="shared" si="1305"/>
        <v>256</v>
      </c>
      <c r="BP337" s="1">
        <f t="shared" si="1306"/>
        <v>263</v>
      </c>
      <c r="BQ337" s="1">
        <f t="shared" si="1307"/>
        <v>82</v>
      </c>
      <c r="BR337" s="1">
        <f t="shared" si="1308"/>
        <v>266</v>
      </c>
      <c r="BT337" s="1">
        <f t="shared" si="1245"/>
        <v>215</v>
      </c>
      <c r="BU337" s="1">
        <f t="shared" si="1246"/>
        <v>215</v>
      </c>
      <c r="BV337" s="1">
        <f t="shared" si="1247"/>
        <v>215</v>
      </c>
      <c r="BW337" s="1">
        <f t="shared" si="1248"/>
        <v>68</v>
      </c>
      <c r="BX337" s="1">
        <f t="shared" si="1249"/>
        <v>215</v>
      </c>
    </row>
    <row r="338" spans="1:76">
      <c r="A338" s="1">
        <v>1999</v>
      </c>
      <c r="B338" s="1">
        <v>3</v>
      </c>
      <c r="C338" s="4">
        <v>16.892700000000001</v>
      </c>
      <c r="D338" s="4">
        <v>4.0010000000000003</v>
      </c>
      <c r="E338" s="2">
        <f t="shared" si="1323"/>
        <v>15796.710697576238</v>
      </c>
      <c r="F338" s="2">
        <f t="shared" si="1324"/>
        <v>34712.015451473402</v>
      </c>
      <c r="G338" s="5">
        <f t="shared" si="1325"/>
        <v>0.45507904084854062</v>
      </c>
      <c r="H338" s="4">
        <f t="shared" si="1326"/>
        <v>0.45270535105980891</v>
      </c>
      <c r="I338" s="4">
        <f t="shared" si="1327"/>
        <v>0.47248815799153865</v>
      </c>
      <c r="J338" s="4">
        <f t="shared" si="1328"/>
        <v>-1.9782806931729735E-2</v>
      </c>
      <c r="K338" s="2" t="str">
        <f t="shared" si="1337"/>
        <v xml:space="preserve">      SPX</v>
      </c>
      <c r="L338" s="11">
        <f t="shared" si="1338"/>
        <v>70445.100338545337</v>
      </c>
      <c r="M338" s="2">
        <f t="shared" si="1329"/>
        <v>32066.290769927007</v>
      </c>
      <c r="N338" s="2">
        <f t="shared" si="1330"/>
        <v>16551.290481022446</v>
      </c>
      <c r="O338" s="2">
        <f t="shared" si="1331"/>
        <v>15515.000288904559</v>
      </c>
      <c r="P338" s="2">
        <f t="shared" si="1339"/>
        <v>15796.710697576238</v>
      </c>
      <c r="Q338" s="2">
        <f t="shared" si="1340"/>
        <v>34712.015451473402</v>
      </c>
      <c r="U338" s="5">
        <f t="shared" si="1332"/>
        <v>16.892700000000001</v>
      </c>
      <c r="V338" s="4">
        <v>3.9758</v>
      </c>
      <c r="X338" s="6">
        <v>36220</v>
      </c>
      <c r="Y338" s="2" t="str">
        <f t="shared" si="1341"/>
        <v xml:space="preserve">      SPY</v>
      </c>
      <c r="Z338" s="11">
        <f t="shared" si="1346"/>
        <v>69607.903571064919</v>
      </c>
      <c r="AA338" s="16">
        <f t="shared" si="1192"/>
        <v>31801.694330361905</v>
      </c>
      <c r="AB338" s="16">
        <f t="shared" si="1193"/>
        <v>16417.365538554641</v>
      </c>
      <c r="AC338" s="16">
        <f t="shared" si="1194"/>
        <v>15384.328791807262</v>
      </c>
      <c r="AD338" s="2">
        <f t="shared" si="1317"/>
        <v>15796.710697576238</v>
      </c>
      <c r="AE338" s="2">
        <f t="shared" si="1318"/>
        <v>34187.268207592337</v>
      </c>
      <c r="AF338" s="12" t="str">
        <f t="shared" si="1085"/>
        <v/>
      </c>
      <c r="AG338" s="13" t="str">
        <f t="shared" si="1079"/>
        <v/>
      </c>
      <c r="AH338" s="13" t="str">
        <f t="shared" ref="AH338:AI338" si="1359">IF($B338=12,((AD338/AD326)-1)*100,"")</f>
        <v/>
      </c>
      <c r="AI338" s="13" t="str">
        <f t="shared" si="1359"/>
        <v/>
      </c>
      <c r="AK338" s="12"/>
      <c r="AS338" s="7">
        <f t="shared" si="1081"/>
        <v>18.322354874004642</v>
      </c>
      <c r="AT338" s="7">
        <f t="shared" ref="AT338:AU338" si="1360">((AD338/AD326)-1)*100</f>
        <v>-21.283643036358335</v>
      </c>
      <c r="AU338" s="7">
        <f t="shared" si="1360"/>
        <v>18.32235487400462</v>
      </c>
      <c r="AV338" s="7">
        <f t="shared" si="1088"/>
        <v>0</v>
      </c>
      <c r="AW338" s="7"/>
      <c r="AX338" s="7">
        <f t="shared" si="1296"/>
        <v>131.99529349381169</v>
      </c>
      <c r="AY338" s="7">
        <f t="shared" ref="AY338:AZ338" si="1361">((AD338/AD277)-1)*100</f>
        <v>-0.82396495766487998</v>
      </c>
      <c r="AZ338" s="7">
        <f t="shared" si="1361"/>
        <v>203.01210802050238</v>
      </c>
      <c r="BA338" s="7">
        <f t="shared" si="1298"/>
        <v>-71.016814526690695</v>
      </c>
      <c r="BB338" s="7"/>
      <c r="BC338" s="7">
        <f t="shared" si="1238"/>
        <v>280.86933156768873</v>
      </c>
      <c r="BD338" s="7">
        <f t="shared" ref="BD338:BE338" si="1362">((AD338/AD226)-1)*100</f>
        <v>27.003913293826454</v>
      </c>
      <c r="BE338" s="7">
        <f t="shared" si="1362"/>
        <v>366.02747120941501</v>
      </c>
      <c r="BF338" s="7">
        <f t="shared" si="1240"/>
        <v>-85.158139641726279</v>
      </c>
      <c r="BH338" s="1">
        <f t="shared" si="1091"/>
        <v>261</v>
      </c>
      <c r="BI338" s="1">
        <f t="shared" si="1092"/>
        <v>219</v>
      </c>
      <c r="BJ338" s="1">
        <f t="shared" si="1093"/>
        <v>259</v>
      </c>
      <c r="BK338" s="1">
        <f t="shared" si="1094"/>
        <v>149</v>
      </c>
      <c r="BL338" s="1">
        <f t="shared" si="1095"/>
        <v>316</v>
      </c>
      <c r="BN338" s="1">
        <f t="shared" si="1304"/>
        <v>267</v>
      </c>
      <c r="BO338" s="1">
        <f t="shared" si="1305"/>
        <v>256</v>
      </c>
      <c r="BP338" s="1">
        <f t="shared" si="1306"/>
        <v>264</v>
      </c>
      <c r="BQ338" s="1">
        <f t="shared" si="1307"/>
        <v>82</v>
      </c>
      <c r="BR338" s="1">
        <f t="shared" si="1308"/>
        <v>267</v>
      </c>
      <c r="BT338" s="1">
        <f t="shared" si="1245"/>
        <v>216</v>
      </c>
      <c r="BU338" s="1">
        <f t="shared" si="1246"/>
        <v>216</v>
      </c>
      <c r="BV338" s="1">
        <f t="shared" si="1247"/>
        <v>216</v>
      </c>
      <c r="BW338" s="1">
        <f t="shared" si="1248"/>
        <v>68</v>
      </c>
      <c r="BX338" s="1">
        <f t="shared" si="1249"/>
        <v>216</v>
      </c>
    </row>
    <row r="339" spans="1:76">
      <c r="A339" s="1">
        <v>1999</v>
      </c>
      <c r="B339" s="1">
        <v>4</v>
      </c>
      <c r="C339" s="4">
        <v>4.1326999999999998</v>
      </c>
      <c r="D339" s="4">
        <v>3.8730000000000002</v>
      </c>
      <c r="E339" s="2">
        <f t="shared" si="1323"/>
        <v>16449.541360574971</v>
      </c>
      <c r="F339" s="2">
        <f t="shared" si="1324"/>
        <v>36056.411809908968</v>
      </c>
      <c r="G339" s="5">
        <f t="shared" si="1325"/>
        <v>0.45621681512008727</v>
      </c>
      <c r="H339" s="4">
        <f t="shared" si="1326"/>
        <v>0.4560496025457883</v>
      </c>
      <c r="I339" s="4">
        <f t="shared" si="1327"/>
        <v>0.4682062256569462</v>
      </c>
      <c r="J339" s="4">
        <f t="shared" si="1328"/>
        <v>-1.2156623111157894E-2</v>
      </c>
      <c r="K339" s="2" t="str">
        <f t="shared" si="1337"/>
        <v xml:space="preserve">      SPX</v>
      </c>
      <c r="L339" s="11">
        <f t="shared" si="1338"/>
        <v>73173.439074657188</v>
      </c>
      <c r="M339" s="2">
        <f t="shared" si="1329"/>
        <v>33351.201912825491</v>
      </c>
      <c r="N339" s="2">
        <f t="shared" si="1330"/>
        <v>17235.305662731658</v>
      </c>
      <c r="O339" s="2">
        <f t="shared" si="1331"/>
        <v>16115.896250093832</v>
      </c>
      <c r="P339" s="2">
        <f t="shared" si="1339"/>
        <v>16449.541360574971</v>
      </c>
      <c r="Q339" s="2">
        <f t="shared" si="1340"/>
        <v>36056.411809908968</v>
      </c>
      <c r="U339" s="5">
        <f t="shared" si="1332"/>
        <v>4.1326999999999998</v>
      </c>
      <c r="V339" s="4">
        <v>3.8668</v>
      </c>
      <c r="X339" s="6">
        <v>36251</v>
      </c>
      <c r="Y339" s="2" t="str">
        <f t="shared" si="1341"/>
        <v xml:space="preserve">      SPY</v>
      </c>
      <c r="Z339" s="11">
        <f t="shared" si="1346"/>
        <v>72299.50198635085</v>
      </c>
      <c r="AA339" s="16">
        <f t="shared" si="1192"/>
        <v>33075.056021695353</v>
      </c>
      <c r="AB339" s="16">
        <f t="shared" si="1193"/>
        <v>17095.846004166488</v>
      </c>
      <c r="AC339" s="16">
        <f t="shared" si="1194"/>
        <v>15979.210017528863</v>
      </c>
      <c r="AD339" s="2">
        <f t="shared" si="1317"/>
        <v>16449.541360574971</v>
      </c>
      <c r="AE339" s="2">
        <f t="shared" si="1318"/>
        <v>35509.221494643512</v>
      </c>
      <c r="AF339" s="12" t="str">
        <f t="shared" si="1085"/>
        <v/>
      </c>
      <c r="AG339" s="13" t="str">
        <f t="shared" si="1079"/>
        <v/>
      </c>
      <c r="AH339" s="13" t="str">
        <f t="shared" ref="AH339:AI339" si="1363">IF($B339=12,((AD339/AD327)-1)*100,"")</f>
        <v/>
      </c>
      <c r="AI339" s="13" t="str">
        <f t="shared" si="1363"/>
        <v/>
      </c>
      <c r="AK339" s="12"/>
      <c r="AS339" s="7">
        <f t="shared" si="1081"/>
        <v>21.672161679833369</v>
      </c>
      <c r="AT339" s="7">
        <f t="shared" ref="AT339:AU339" si="1364">((AD339/AD327)-1)*100</f>
        <v>-15.732818925770909</v>
      </c>
      <c r="AU339" s="7">
        <f t="shared" si="1364"/>
        <v>21.672161679833323</v>
      </c>
      <c r="AV339" s="7">
        <f t="shared" si="1088"/>
        <v>4.6185277824406512E-14</v>
      </c>
      <c r="AW339" s="7"/>
      <c r="AX339" s="7">
        <f t="shared" si="1296"/>
        <v>151.94430881493227</v>
      </c>
      <c r="AY339" s="7">
        <f t="shared" ref="AY339:AZ339" si="1365">((AD339/AD278)-1)*100</f>
        <v>4.5189815174955017</v>
      </c>
      <c r="AZ339" s="7">
        <f t="shared" si="1365"/>
        <v>229.06777964363067</v>
      </c>
      <c r="BA339" s="7">
        <f t="shared" si="1298"/>
        <v>-77.123470828698402</v>
      </c>
      <c r="BB339" s="7"/>
      <c r="BC339" s="7">
        <f t="shared" si="1238"/>
        <v>262.49384862437051</v>
      </c>
      <c r="BD339" s="7">
        <f t="shared" ref="BD339:BE339" si="1366">((AD339/AD227)-1)*100</f>
        <v>21.18590699201004</v>
      </c>
      <c r="BE339" s="7">
        <f t="shared" si="1366"/>
        <v>372.6983344558555</v>
      </c>
      <c r="BF339" s="7">
        <f t="shared" si="1240"/>
        <v>-110.20448583148499</v>
      </c>
      <c r="BH339" s="1">
        <f t="shared" si="1091"/>
        <v>262</v>
      </c>
      <c r="BI339" s="1">
        <f t="shared" si="1092"/>
        <v>219</v>
      </c>
      <c r="BJ339" s="1">
        <f t="shared" si="1093"/>
        <v>260</v>
      </c>
      <c r="BK339" s="1">
        <f t="shared" si="1094"/>
        <v>150</v>
      </c>
      <c r="BL339" s="1">
        <f t="shared" si="1095"/>
        <v>317</v>
      </c>
      <c r="BN339" s="1">
        <f t="shared" si="1304"/>
        <v>268</v>
      </c>
      <c r="BO339" s="1">
        <f t="shared" si="1305"/>
        <v>257</v>
      </c>
      <c r="BP339" s="1">
        <f t="shared" si="1306"/>
        <v>265</v>
      </c>
      <c r="BQ339" s="1">
        <f t="shared" si="1307"/>
        <v>82</v>
      </c>
      <c r="BR339" s="1">
        <f t="shared" si="1308"/>
        <v>268</v>
      </c>
      <c r="BT339" s="1">
        <f t="shared" si="1245"/>
        <v>217</v>
      </c>
      <c r="BU339" s="1">
        <f t="shared" si="1246"/>
        <v>217</v>
      </c>
      <c r="BV339" s="1">
        <f t="shared" si="1247"/>
        <v>217</v>
      </c>
      <c r="BW339" s="1">
        <f t="shared" si="1248"/>
        <v>68</v>
      </c>
      <c r="BX339" s="1">
        <f t="shared" si="1249"/>
        <v>217</v>
      </c>
    </row>
    <row r="340" spans="1:76">
      <c r="A340" s="1">
        <v>1999</v>
      </c>
      <c r="B340" s="1">
        <v>5</v>
      </c>
      <c r="C340" s="4">
        <v>-5.4569000000000001</v>
      </c>
      <c r="D340" s="4">
        <v>-2.3610000000000002</v>
      </c>
      <c r="E340" s="2">
        <f t="shared" si="1323"/>
        <v>15551.906338069755</v>
      </c>
      <c r="F340" s="2">
        <f t="shared" si="1324"/>
        <v>35205.119927077016</v>
      </c>
      <c r="G340" s="5">
        <f t="shared" si="1325"/>
        <v>0.44175126715328839</v>
      </c>
      <c r="H340" s="4">
        <f t="shared" si="1326"/>
        <v>0.44243214026721694</v>
      </c>
      <c r="I340" s="4">
        <f t="shared" si="1327"/>
        <v>0.46124439447177312</v>
      </c>
      <c r="J340" s="4">
        <f t="shared" si="1328"/>
        <v>-1.8812254204556178E-2</v>
      </c>
      <c r="K340" s="2" t="str">
        <f t="shared" si="1337"/>
        <v xml:space="preserve">      SPX</v>
      </c>
      <c r="L340" s="11">
        <f t="shared" si="1338"/>
        <v>71445.814178104527</v>
      </c>
      <c r="M340" s="2">
        <f t="shared" si="1329"/>
        <v>32030.192207651169</v>
      </c>
      <c r="N340" s="2">
        <f t="shared" si="1330"/>
        <v>16294.792268022054</v>
      </c>
      <c r="O340" s="2">
        <f t="shared" si="1331"/>
        <v>15735.399939629116</v>
      </c>
      <c r="P340" s="2">
        <f t="shared" si="1339"/>
        <v>15551.906338069755</v>
      </c>
      <c r="Q340" s="2">
        <f t="shared" si="1340"/>
        <v>35205.119927077016</v>
      </c>
      <c r="U340" s="5">
        <f t="shared" si="1332"/>
        <v>-5.4569000000000001</v>
      </c>
      <c r="V340" s="4">
        <v>-2.3847</v>
      </c>
      <c r="X340" s="6">
        <v>36281</v>
      </c>
      <c r="Y340" s="2" t="str">
        <f t="shared" si="1341"/>
        <v xml:space="preserve">      SPY</v>
      </c>
      <c r="Z340" s="11">
        <f t="shared" si="1346"/>
        <v>70575.375762482348</v>
      </c>
      <c r="AA340" s="16">
        <f t="shared" si="1192"/>
        <v>31761.096579805981</v>
      </c>
      <c r="AB340" s="16">
        <f t="shared" si="1193"/>
        <v>16162.942783565128</v>
      </c>
      <c r="AC340" s="16">
        <f t="shared" si="1194"/>
        <v>15598.153796240853</v>
      </c>
      <c r="AD340" s="2">
        <f t="shared" si="1317"/>
        <v>15551.906338069755</v>
      </c>
      <c r="AE340" s="2">
        <f t="shared" si="1318"/>
        <v>34662.43308966075</v>
      </c>
      <c r="AF340" s="12" t="str">
        <f t="shared" si="1085"/>
        <v/>
      </c>
      <c r="AG340" s="13" t="str">
        <f t="shared" si="1079"/>
        <v/>
      </c>
      <c r="AH340" s="13" t="str">
        <f t="shared" ref="AH340:AI340" si="1367">IF($B340=12,((AD340/AD328)-1)*100,"")</f>
        <v/>
      </c>
      <c r="AI340" s="13" t="str">
        <f t="shared" si="1367"/>
        <v/>
      </c>
      <c r="AK340" s="12"/>
      <c r="AS340" s="7">
        <f t="shared" si="1081"/>
        <v>20.866101237407332</v>
      </c>
      <c r="AT340" s="7">
        <f t="shared" ref="AT340:AU340" si="1368">((AD340/AD328)-1)*100</f>
        <v>-16.386475889316699</v>
      </c>
      <c r="AU340" s="7">
        <f t="shared" si="1368"/>
        <v>20.866101237407264</v>
      </c>
      <c r="AV340" s="7">
        <f t="shared" si="1088"/>
        <v>6.7501559897209518E-14</v>
      </c>
      <c r="AW340" s="7"/>
      <c r="AX340" s="7">
        <f t="shared" si="1296"/>
        <v>139.65951030766485</v>
      </c>
      <c r="AY340" s="7">
        <f t="shared" ref="AY340:AZ340" si="1369">((AD340/AD279)-1)*100</f>
        <v>-3.7064430416713368</v>
      </c>
      <c r="AZ340" s="7">
        <f t="shared" si="1369"/>
        <v>217.23632924349991</v>
      </c>
      <c r="BA340" s="7">
        <f t="shared" si="1298"/>
        <v>-77.576818935835064</v>
      </c>
      <c r="BB340" s="7"/>
      <c r="BC340" s="7">
        <f t="shared" si="1238"/>
        <v>255.40506578918448</v>
      </c>
      <c r="BD340" s="7">
        <f t="shared" ref="BD340:BE340" si="1370">((AD340/AD228)-1)*100</f>
        <v>15.076603527000731</v>
      </c>
      <c r="BE340" s="7">
        <f t="shared" si="1370"/>
        <v>394.63574091941621</v>
      </c>
      <c r="BF340" s="7">
        <f t="shared" si="1240"/>
        <v>-139.23067513023173</v>
      </c>
      <c r="BH340" s="1">
        <f t="shared" si="1091"/>
        <v>263</v>
      </c>
      <c r="BI340" s="1">
        <f t="shared" si="1092"/>
        <v>219</v>
      </c>
      <c r="BJ340" s="1">
        <f t="shared" si="1093"/>
        <v>261</v>
      </c>
      <c r="BK340" s="1">
        <f t="shared" si="1094"/>
        <v>151</v>
      </c>
      <c r="BL340" s="1">
        <f t="shared" si="1095"/>
        <v>318</v>
      </c>
      <c r="BN340" s="1">
        <f t="shared" si="1304"/>
        <v>269</v>
      </c>
      <c r="BO340" s="1">
        <f t="shared" si="1305"/>
        <v>257</v>
      </c>
      <c r="BP340" s="1">
        <f t="shared" si="1306"/>
        <v>266</v>
      </c>
      <c r="BQ340" s="1">
        <f t="shared" si="1307"/>
        <v>82</v>
      </c>
      <c r="BR340" s="1">
        <f t="shared" si="1308"/>
        <v>269</v>
      </c>
      <c r="BT340" s="1">
        <f t="shared" si="1245"/>
        <v>218</v>
      </c>
      <c r="BU340" s="1">
        <f t="shared" si="1246"/>
        <v>218</v>
      </c>
      <c r="BV340" s="1">
        <f t="shared" si="1247"/>
        <v>218</v>
      </c>
      <c r="BW340" s="1">
        <f t="shared" si="1248"/>
        <v>68</v>
      </c>
      <c r="BX340" s="1">
        <f t="shared" si="1249"/>
        <v>218</v>
      </c>
    </row>
    <row r="341" spans="1:76">
      <c r="A341" s="1">
        <v>1999</v>
      </c>
      <c r="B341" s="1">
        <v>6</v>
      </c>
      <c r="C341" s="4">
        <v>6.4317000000000002</v>
      </c>
      <c r="D341" s="4">
        <v>5.55</v>
      </c>
      <c r="E341" s="2">
        <f t="shared" si="1323"/>
        <v>16552.158298015387</v>
      </c>
      <c r="F341" s="2">
        <f t="shared" si="1324"/>
        <v>37159.004083029795</v>
      </c>
      <c r="G341" s="5">
        <f t="shared" si="1325"/>
        <v>0.44544138645455839</v>
      </c>
      <c r="H341" s="4">
        <f t="shared" si="1326"/>
        <v>0.44529808901706591</v>
      </c>
      <c r="I341" s="4">
        <f t="shared" si="1327"/>
        <v>0.45708570815145344</v>
      </c>
      <c r="J341" s="4">
        <f t="shared" si="1328"/>
        <v>-1.1787619134387528E-2</v>
      </c>
      <c r="K341" s="2" t="str">
        <f t="shared" si="1337"/>
        <v xml:space="preserve">      SPX</v>
      </c>
      <c r="L341" s="11">
        <f t="shared" si="1338"/>
        <v>75411.056864989339</v>
      </c>
      <c r="M341" s="2">
        <f t="shared" si="1329"/>
        <v>33951.539058602968</v>
      </c>
      <c r="N341" s="2">
        <f t="shared" si="1330"/>
        <v>17342.824422324429</v>
      </c>
      <c r="O341" s="2">
        <f t="shared" si="1331"/>
        <v>16608.714636278535</v>
      </c>
      <c r="P341" s="2">
        <f t="shared" si="1339"/>
        <v>16552.158298015387</v>
      </c>
      <c r="Q341" s="2">
        <f t="shared" si="1340"/>
        <v>37159.004083029795</v>
      </c>
      <c r="U341" s="5">
        <f t="shared" si="1332"/>
        <v>6.4317000000000002</v>
      </c>
      <c r="V341" s="4">
        <v>5.5170000000000003</v>
      </c>
      <c r="X341" s="6">
        <v>36312</v>
      </c>
      <c r="Y341" s="2" t="str">
        <f t="shared" si="1341"/>
        <v xml:space="preserve">      SPY</v>
      </c>
      <c r="Z341" s="11">
        <f t="shared" si="1346"/>
        <v>74469.019243298491</v>
      </c>
      <c r="AA341" s="16">
        <f t="shared" si="1192"/>
        <v>33661.198715755148</v>
      </c>
      <c r="AB341" s="16">
        <f t="shared" si="1193"/>
        <v>17202.494774575684</v>
      </c>
      <c r="AC341" s="16">
        <f t="shared" si="1194"/>
        <v>16458.703941179461</v>
      </c>
      <c r="AD341" s="2">
        <f t="shared" si="1317"/>
        <v>16552.158298015387</v>
      </c>
      <c r="AE341" s="2">
        <f t="shared" si="1318"/>
        <v>36574.759523217333</v>
      </c>
      <c r="AF341" s="12" t="str">
        <f t="shared" si="1085"/>
        <v/>
      </c>
      <c r="AG341" s="13" t="str">
        <f t="shared" si="1079"/>
        <v/>
      </c>
      <c r="AH341" s="13" t="str">
        <f t="shared" ref="AH341:AI341" si="1371">IF($B341=12,((AD341/AD329)-1)*100,"")</f>
        <v/>
      </c>
      <c r="AI341" s="13" t="str">
        <f t="shared" si="1371"/>
        <v/>
      </c>
      <c r="AK341" s="12"/>
      <c r="AS341" s="7">
        <f t="shared" si="1081"/>
        <v>22.578437802327002</v>
      </c>
      <c r="AT341" s="7">
        <f t="shared" ref="AT341:AU341" si="1372">((AD341/AD329)-1)*100</f>
        <v>-7.7374436615539448</v>
      </c>
      <c r="AU341" s="7">
        <f t="shared" si="1372"/>
        <v>22.578437802326956</v>
      </c>
      <c r="AV341" s="7">
        <f t="shared" si="1088"/>
        <v>4.6185277824406512E-14</v>
      </c>
      <c r="AW341" s="7"/>
      <c r="AX341" s="7">
        <f t="shared" si="1296"/>
        <v>149.17406458438757</v>
      </c>
      <c r="AY341" s="7">
        <f t="shared" ref="AY341:AZ341" si="1373">((AD341/AD280)-1)*100</f>
        <v>0.984323905822726</v>
      </c>
      <c r="AZ341" s="7">
        <f t="shared" si="1373"/>
        <v>229.41231915181723</v>
      </c>
      <c r="BA341" s="7">
        <f t="shared" si="1298"/>
        <v>-80.238254567429664</v>
      </c>
      <c r="BB341" s="7"/>
      <c r="BC341" s="7">
        <f t="shared" si="1238"/>
        <v>276.24119075659399</v>
      </c>
      <c r="BD341" s="7">
        <f t="shared" ref="BD341:BE341" si="1374">((AD341/AD229)-1)*100</f>
        <v>22.879185978265859</v>
      </c>
      <c r="BE341" s="7">
        <f t="shared" si="1374"/>
        <v>415.28788676441468</v>
      </c>
      <c r="BF341" s="7">
        <f t="shared" si="1240"/>
        <v>-139.04669600782069</v>
      </c>
      <c r="BH341" s="1">
        <f t="shared" si="1091"/>
        <v>264</v>
      </c>
      <c r="BI341" s="1">
        <f t="shared" si="1092"/>
        <v>219</v>
      </c>
      <c r="BJ341" s="1">
        <f t="shared" si="1093"/>
        <v>262</v>
      </c>
      <c r="BK341" s="1">
        <f t="shared" si="1094"/>
        <v>152</v>
      </c>
      <c r="BL341" s="1">
        <f t="shared" si="1095"/>
        <v>319</v>
      </c>
      <c r="BN341" s="1">
        <f t="shared" si="1304"/>
        <v>270</v>
      </c>
      <c r="BO341" s="1">
        <f t="shared" si="1305"/>
        <v>258</v>
      </c>
      <c r="BP341" s="1">
        <f t="shared" si="1306"/>
        <v>267</v>
      </c>
      <c r="BQ341" s="1">
        <f t="shared" si="1307"/>
        <v>82</v>
      </c>
      <c r="BR341" s="1">
        <f t="shared" si="1308"/>
        <v>270</v>
      </c>
      <c r="BT341" s="1">
        <f t="shared" si="1245"/>
        <v>219</v>
      </c>
      <c r="BU341" s="1">
        <f t="shared" si="1246"/>
        <v>219</v>
      </c>
      <c r="BV341" s="1">
        <f t="shared" si="1247"/>
        <v>219</v>
      </c>
      <c r="BW341" s="1">
        <f t="shared" si="1248"/>
        <v>68</v>
      </c>
      <c r="BX341" s="1">
        <f t="shared" si="1249"/>
        <v>219</v>
      </c>
    </row>
    <row r="342" spans="1:76">
      <c r="A342" s="1">
        <v>1999</v>
      </c>
      <c r="B342" s="1">
        <v>7</v>
      </c>
      <c r="C342" s="4">
        <v>3.5874000000000001</v>
      </c>
      <c r="D342" s="4">
        <v>-3.1219999999999999</v>
      </c>
      <c r="E342" s="2">
        <f t="shared" si="1323"/>
        <v>17145.95042479839</v>
      </c>
      <c r="F342" s="2">
        <f t="shared" si="1324"/>
        <v>35998.899975557601</v>
      </c>
      <c r="G342" s="5">
        <f t="shared" si="1325"/>
        <v>0.47629095434694069</v>
      </c>
      <c r="H342" s="4">
        <f t="shared" si="1326"/>
        <v>0.47481510361694668</v>
      </c>
      <c r="I342" s="4">
        <f t="shared" si="1327"/>
        <v>0.46213972030816064</v>
      </c>
      <c r="J342" s="4">
        <f t="shared" si="1328"/>
        <v>1.2675383308786037E-2</v>
      </c>
      <c r="K342" s="2" t="str">
        <f t="shared" si="1337"/>
        <v xml:space="preserve">      SPX</v>
      </c>
      <c r="L342" s="11">
        <f t="shared" si="1338"/>
        <v>73056.723669664367</v>
      </c>
      <c r="M342" s="2">
        <f t="shared" si="1329"/>
        <v>34055.171470984817</v>
      </c>
      <c r="N342" s="2">
        <f t="shared" si="1330"/>
        <v>17964.980905650897</v>
      </c>
      <c r="O342" s="2">
        <f t="shared" si="1331"/>
        <v>16090.190565333918</v>
      </c>
      <c r="P342" s="2">
        <f t="shared" si="1339"/>
        <v>17145.95042479839</v>
      </c>
      <c r="Q342" s="2">
        <f t="shared" si="1340"/>
        <v>35998.899975557601</v>
      </c>
      <c r="U342" s="5">
        <f t="shared" si="1332"/>
        <v>3.5874000000000001</v>
      </c>
      <c r="V342" s="4">
        <v>-3.1301999999999999</v>
      </c>
      <c r="X342" s="6">
        <v>36342</v>
      </c>
      <c r="Y342" s="2" t="str">
        <f t="shared" si="1341"/>
        <v xml:space="preserve">      SPY</v>
      </c>
      <c r="Z342" s="11">
        <f t="shared" si="1346"/>
        <v>72137.99000294476</v>
      </c>
      <c r="AA342" s="16">
        <f t="shared" si="1192"/>
        <v>33763.130662531476</v>
      </c>
      <c r="AB342" s="16">
        <f t="shared" si="1193"/>
        <v>17819.61707211881</v>
      </c>
      <c r="AC342" s="16">
        <f t="shared" si="1194"/>
        <v>15943.513590412662</v>
      </c>
      <c r="AD342" s="2">
        <f t="shared" si="1317"/>
        <v>17145.95042479839</v>
      </c>
      <c r="AE342" s="2">
        <f t="shared" si="1318"/>
        <v>35429.89640062159</v>
      </c>
      <c r="AF342" s="12" t="str">
        <f t="shared" si="1085"/>
        <v/>
      </c>
      <c r="AG342" s="13" t="str">
        <f t="shared" si="1079"/>
        <v/>
      </c>
      <c r="AH342" s="13" t="str">
        <f t="shared" ref="AH342:AI342" si="1375">IF($B342=12,((AD342/AD330)-1)*100,"")</f>
        <v/>
      </c>
      <c r="AI342" s="13" t="str">
        <f t="shared" si="1375"/>
        <v/>
      </c>
      <c r="AK342" s="12"/>
      <c r="AS342" s="7">
        <f t="shared" si="1081"/>
        <v>20.010842220403767</v>
      </c>
      <c r="AT342" s="7">
        <f t="shared" ref="AT342:AU342" si="1376">((AD342/AD330)-1)*100</f>
        <v>3.7260832355082929</v>
      </c>
      <c r="AU342" s="7">
        <f t="shared" si="1376"/>
        <v>20.010842220403745</v>
      </c>
      <c r="AV342" s="7">
        <f t="shared" si="1088"/>
        <v>0</v>
      </c>
      <c r="AW342" s="7"/>
      <c r="AX342" s="7">
        <f t="shared" si="1296"/>
        <v>135.57940034566406</v>
      </c>
      <c r="AY342" s="7">
        <f t="shared" ref="AY342:AZ342" si="1377">((AD342/AD281)-1)*100</f>
        <v>2.095586216285783</v>
      </c>
      <c r="AZ342" s="7">
        <f t="shared" si="1377"/>
        <v>227.18950652862114</v>
      </c>
      <c r="BA342" s="7">
        <f t="shared" si="1298"/>
        <v>-91.610106182957082</v>
      </c>
      <c r="BB342" s="7"/>
      <c r="BC342" s="7">
        <f t="shared" si="1238"/>
        <v>261.8159580068787</v>
      </c>
      <c r="BD342" s="7">
        <f t="shared" ref="BD342:BE342" si="1378">((AD342/AD230)-1)*100</f>
        <v>26.362506709443736</v>
      </c>
      <c r="BE342" s="7">
        <f t="shared" si="1378"/>
        <v>386.27213378754516</v>
      </c>
      <c r="BF342" s="7">
        <f t="shared" si="1240"/>
        <v>-124.45617578066646</v>
      </c>
      <c r="BH342" s="1">
        <f t="shared" si="1091"/>
        <v>265</v>
      </c>
      <c r="BI342" s="1">
        <f t="shared" si="1092"/>
        <v>220</v>
      </c>
      <c r="BJ342" s="1">
        <f t="shared" si="1093"/>
        <v>263</v>
      </c>
      <c r="BK342" s="1">
        <f t="shared" si="1094"/>
        <v>153</v>
      </c>
      <c r="BL342" s="1">
        <f t="shared" si="1095"/>
        <v>320</v>
      </c>
      <c r="BN342" s="1">
        <f t="shared" si="1304"/>
        <v>271</v>
      </c>
      <c r="BO342" s="1">
        <f t="shared" si="1305"/>
        <v>259</v>
      </c>
      <c r="BP342" s="1">
        <f t="shared" si="1306"/>
        <v>268</v>
      </c>
      <c r="BQ342" s="1">
        <f t="shared" si="1307"/>
        <v>82</v>
      </c>
      <c r="BR342" s="1">
        <f t="shared" si="1308"/>
        <v>271</v>
      </c>
      <c r="BT342" s="1">
        <f t="shared" si="1245"/>
        <v>220</v>
      </c>
      <c r="BU342" s="1">
        <f t="shared" si="1246"/>
        <v>220</v>
      </c>
      <c r="BV342" s="1">
        <f t="shared" si="1247"/>
        <v>220</v>
      </c>
      <c r="BW342" s="1">
        <f t="shared" si="1248"/>
        <v>68</v>
      </c>
      <c r="BX342" s="1">
        <f t="shared" si="1249"/>
        <v>220</v>
      </c>
    </row>
    <row r="343" spans="1:76">
      <c r="A343" s="1">
        <v>1999</v>
      </c>
      <c r="B343" s="1">
        <v>8</v>
      </c>
      <c r="C343" s="4">
        <v>7.0381</v>
      </c>
      <c r="D343" s="4">
        <v>-0.49509999999999998</v>
      </c>
      <c r="E343" s="2">
        <f t="shared" si="1323"/>
        <v>18352.699561646124</v>
      </c>
      <c r="F343" s="2">
        <f t="shared" si="1324"/>
        <v>35820.669421778613</v>
      </c>
      <c r="G343" s="5">
        <f t="shared" si="1325"/>
        <v>0.51234943003292577</v>
      </c>
      <c r="H343" s="4">
        <f t="shared" si="1326"/>
        <v>0.51056208115597435</v>
      </c>
      <c r="I343" s="4">
        <f t="shared" si="1327"/>
        <v>0.47535280181467776</v>
      </c>
      <c r="J343" s="4">
        <f t="shared" si="1328"/>
        <v>3.5209279341296584E-2</v>
      </c>
      <c r="K343" s="2" t="str">
        <f t="shared" si="1337"/>
        <v>GSCI</v>
      </c>
      <c r="L343" s="11">
        <f t="shared" si="1338"/>
        <v>78198.528938259013</v>
      </c>
      <c r="M343" s="2">
        <f t="shared" si="1329"/>
        <v>35239.902258616465</v>
      </c>
      <c r="N343" s="2">
        <f t="shared" si="1330"/>
        <v>19229.374226771513</v>
      </c>
      <c r="O343" s="2">
        <f t="shared" si="1331"/>
        <v>16010.52803184495</v>
      </c>
      <c r="P343" s="2">
        <f t="shared" si="1339"/>
        <v>18352.699561646124</v>
      </c>
      <c r="Q343" s="2">
        <f t="shared" si="1340"/>
        <v>35820.669421778613</v>
      </c>
      <c r="U343" s="5">
        <f t="shared" si="1332"/>
        <v>7.0381</v>
      </c>
      <c r="V343" s="4">
        <v>-0.50349999999999995</v>
      </c>
      <c r="X343" s="6">
        <v>36373</v>
      </c>
      <c r="Y343" s="2" t="str">
        <f t="shared" si="1341"/>
        <v>DBC</v>
      </c>
      <c r="Z343" s="11">
        <f t="shared" si="1346"/>
        <v>77215.133877342014</v>
      </c>
      <c r="AA343" s="16">
        <f t="shared" si="1192"/>
        <v>34937.01754075654</v>
      </c>
      <c r="AB343" s="16">
        <f t="shared" si="1193"/>
        <v>19073.779541271604</v>
      </c>
      <c r="AC343" s="16">
        <f t="shared" si="1194"/>
        <v>15863.237999484934</v>
      </c>
      <c r="AD343" s="2">
        <f t="shared" si="1317"/>
        <v>18352.699561646124</v>
      </c>
      <c r="AE343" s="2">
        <f t="shared" si="1318"/>
        <v>35251.506872244463</v>
      </c>
      <c r="AF343" s="12" t="str">
        <f t="shared" si="1085"/>
        <v/>
      </c>
      <c r="AG343" s="13" t="str">
        <f t="shared" ref="AG343:AG406" si="1379">IF($B343=12,((Z343/Z331)-1)*100,"")</f>
        <v/>
      </c>
      <c r="AH343" s="13" t="str">
        <f t="shared" ref="AH343:AI343" si="1380">IF($B343=12,((AD343/AD331)-1)*100,"")</f>
        <v/>
      </c>
      <c r="AI343" s="13" t="str">
        <f t="shared" si="1380"/>
        <v/>
      </c>
      <c r="AK343" s="12"/>
      <c r="AS343" s="7">
        <f t="shared" ref="AS343:AS406" si="1381">((Z343/Z331)-1)*100</f>
        <v>50.123265040649592</v>
      </c>
      <c r="AT343" s="7">
        <f t="shared" ref="AT343:AU343" si="1382">((AD343/AD331)-1)*100</f>
        <v>17.989834778849989</v>
      </c>
      <c r="AU343" s="7">
        <f t="shared" si="1382"/>
        <v>39.546006890228739</v>
      </c>
      <c r="AV343" s="7">
        <f t="shared" si="1088"/>
        <v>10.577258150420853</v>
      </c>
      <c r="AW343" s="7"/>
      <c r="AX343" s="7">
        <f t="shared" si="1296"/>
        <v>147.89200535716338</v>
      </c>
      <c r="AY343" s="7">
        <f t="shared" ref="AY343:AZ343" si="1383">((AD343/AD282)-1)*100</f>
        <v>7.431632681528999</v>
      </c>
      <c r="AZ343" s="7">
        <f t="shared" si="1383"/>
        <v>215.25807373978404</v>
      </c>
      <c r="BA343" s="7">
        <f t="shared" si="1298"/>
        <v>-67.366068382620654</v>
      </c>
      <c r="BB343" s="7"/>
      <c r="BC343" s="7">
        <f t="shared" si="1238"/>
        <v>291.38538548494148</v>
      </c>
      <c r="BD343" s="7">
        <f t="shared" ref="BD343:BE343" si="1384">((AD343/AD231)-1)*100</f>
        <v>36.68948896493638</v>
      </c>
      <c r="BE343" s="7">
        <f t="shared" si="1384"/>
        <v>396.20404450430743</v>
      </c>
      <c r="BF343" s="7">
        <f t="shared" si="1240"/>
        <v>-104.81865901936595</v>
      </c>
      <c r="BH343" s="1">
        <f t="shared" si="1091"/>
        <v>266</v>
      </c>
      <c r="BI343" s="1">
        <f t="shared" si="1092"/>
        <v>221</v>
      </c>
      <c r="BJ343" s="1">
        <f t="shared" si="1093"/>
        <v>264</v>
      </c>
      <c r="BK343" s="1">
        <f t="shared" si="1094"/>
        <v>154</v>
      </c>
      <c r="BL343" s="1">
        <f t="shared" si="1095"/>
        <v>321</v>
      </c>
      <c r="BN343" s="1">
        <f t="shared" si="1304"/>
        <v>272</v>
      </c>
      <c r="BO343" s="1">
        <f t="shared" si="1305"/>
        <v>260</v>
      </c>
      <c r="BP343" s="1">
        <f t="shared" si="1306"/>
        <v>269</v>
      </c>
      <c r="BQ343" s="1">
        <f t="shared" si="1307"/>
        <v>82</v>
      </c>
      <c r="BR343" s="1">
        <f t="shared" si="1308"/>
        <v>272</v>
      </c>
      <c r="BT343" s="1">
        <f t="shared" si="1245"/>
        <v>221</v>
      </c>
      <c r="BU343" s="1">
        <f t="shared" si="1246"/>
        <v>221</v>
      </c>
      <c r="BV343" s="1">
        <f t="shared" si="1247"/>
        <v>221</v>
      </c>
      <c r="BW343" s="1">
        <f t="shared" si="1248"/>
        <v>68</v>
      </c>
      <c r="BX343" s="1">
        <f t="shared" si="1249"/>
        <v>221</v>
      </c>
    </row>
    <row r="344" spans="1:76">
      <c r="A344" s="1">
        <v>1999</v>
      </c>
      <c r="B344" s="1">
        <v>9</v>
      </c>
      <c r="C344" s="4">
        <v>5.3041</v>
      </c>
      <c r="D344" s="4">
        <v>-2.7410000000000001</v>
      </c>
      <c r="E344" s="2">
        <f t="shared" si="1323"/>
        <v>19326.145099095396</v>
      </c>
      <c r="F344" s="2">
        <f t="shared" si="1324"/>
        <v>34838.82487292766</v>
      </c>
      <c r="G344" s="5">
        <f t="shared" si="1325"/>
        <v>0.5547301084231816</v>
      </c>
      <c r="H344" s="4">
        <f t="shared" si="1326"/>
        <v>0.55262686902950497</v>
      </c>
      <c r="I344" s="4">
        <f t="shared" si="1327"/>
        <v>0.49624156671165248</v>
      </c>
      <c r="J344" s="4">
        <f t="shared" si="1328"/>
        <v>5.6385302317852493E-2</v>
      </c>
      <c r="K344" s="2" t="str">
        <f t="shared" si="1337"/>
        <v>GSCI</v>
      </c>
      <c r="L344" s="11">
        <f t="shared" si="1338"/>
        <v>82346.2571116732</v>
      </c>
      <c r="M344" s="2">
        <f t="shared" si="1329"/>
        <v>35820.998923625782</v>
      </c>
      <c r="N344" s="2">
        <f t="shared" si="1330"/>
        <v>20249.3194651337</v>
      </c>
      <c r="O344" s="2">
        <f t="shared" si="1331"/>
        <v>15571.679458492079</v>
      </c>
      <c r="P344" s="2">
        <f t="shared" si="1339"/>
        <v>19326.145099095396</v>
      </c>
      <c r="Q344" s="2">
        <f t="shared" si="1340"/>
        <v>34838.82487292766</v>
      </c>
      <c r="U344" s="5">
        <f t="shared" si="1332"/>
        <v>5.3041</v>
      </c>
      <c r="V344" s="4">
        <v>-2.7585999999999999</v>
      </c>
      <c r="X344" s="6">
        <v>36404</v>
      </c>
      <c r="Y344" s="2" t="str">
        <f t="shared" si="1341"/>
        <v>DBC</v>
      </c>
      <c r="Z344" s="11">
        <f t="shared" si="1346"/>
        <v>81310.70179333011</v>
      </c>
      <c r="AA344" s="16">
        <f t="shared" si="1192"/>
        <v>35511.10659795133</v>
      </c>
      <c r="AB344" s="16">
        <f t="shared" si="1193"/>
        <v>20085.471881920188</v>
      </c>
      <c r="AC344" s="16">
        <f t="shared" si="1194"/>
        <v>15425.634716031143</v>
      </c>
      <c r="AD344" s="2">
        <f t="shared" si="1317"/>
        <v>19326.145099095396</v>
      </c>
      <c r="AE344" s="2">
        <f t="shared" si="1318"/>
        <v>34279.058803666725</v>
      </c>
      <c r="AF344" s="12" t="str">
        <f t="shared" ref="AF344:AF407" si="1385">IF(B344=12,A344,"")</f>
        <v/>
      </c>
      <c r="AG344" s="13" t="str">
        <f t="shared" si="1379"/>
        <v/>
      </c>
      <c r="AH344" s="13" t="str">
        <f t="shared" ref="AH344:AI344" si="1386">IF($B344=12,((AD344/AD332)-1)*100,"")</f>
        <v/>
      </c>
      <c r="AI344" s="13" t="str">
        <f t="shared" si="1386"/>
        <v/>
      </c>
      <c r="AK344" s="12"/>
      <c r="AS344" s="7">
        <f t="shared" si="1381"/>
        <v>48.634577619971921</v>
      </c>
      <c r="AT344" s="7">
        <f t="shared" ref="AT344:AU344" si="1387">((AD344/AD332)-1)*100</f>
        <v>12.726678024504468</v>
      </c>
      <c r="AU344" s="7">
        <f t="shared" si="1387"/>
        <v>27.583698522505774</v>
      </c>
      <c r="AV344" s="7">
        <f t="shared" ref="AV344:AV407" si="1388">AS344-AU344</f>
        <v>21.050879097466147</v>
      </c>
      <c r="AW344" s="7"/>
      <c r="AX344" s="7">
        <f t="shared" si="1296"/>
        <v>179.90581740027372</v>
      </c>
      <c r="AY344" s="7">
        <f t="shared" ref="AY344:AZ344" si="1389">((AD344/AD283)-1)*100</f>
        <v>21.305803779526244</v>
      </c>
      <c r="AZ344" s="7">
        <f t="shared" si="1389"/>
        <v>194.56066832919853</v>
      </c>
      <c r="BA344" s="7">
        <f t="shared" si="1298"/>
        <v>-14.654850928924816</v>
      </c>
      <c r="BB344" s="7"/>
      <c r="BC344" s="7">
        <f t="shared" si="1238"/>
        <v>315.21161067287807</v>
      </c>
      <c r="BD344" s="7">
        <f t="shared" ref="BD344:BE344" si="1390">((AD344/AD232)-1)*100</f>
        <v>45.01068506904555</v>
      </c>
      <c r="BE344" s="7">
        <f t="shared" si="1390"/>
        <v>339.64588908767263</v>
      </c>
      <c r="BF344" s="7">
        <f t="shared" si="1240"/>
        <v>-24.434278414794562</v>
      </c>
      <c r="BH344" s="1">
        <f t="shared" ref="BH344:BH407" si="1391">IF(AS344&gt;0,BH343+1,BH343)</f>
        <v>267</v>
      </c>
      <c r="BI344" s="1">
        <f t="shared" ref="BI344:BI407" si="1392">IF(AT344&gt;0,BI343+1,BI343)</f>
        <v>222</v>
      </c>
      <c r="BJ344" s="1">
        <f t="shared" ref="BJ344:BJ407" si="1393">IF(AU344&gt;0,BJ343+1,BJ343)</f>
        <v>265</v>
      </c>
      <c r="BK344" s="1">
        <f t="shared" ref="BK344:BK407" si="1394">IF(AS344&gt;=AU344,BK343+1,BK343)</f>
        <v>155</v>
      </c>
      <c r="BL344" s="1">
        <f t="shared" ref="BL344:BL407" si="1395">BL343+1</f>
        <v>322</v>
      </c>
      <c r="BN344" s="1">
        <f t="shared" si="1304"/>
        <v>273</v>
      </c>
      <c r="BO344" s="1">
        <f t="shared" si="1305"/>
        <v>261</v>
      </c>
      <c r="BP344" s="1">
        <f t="shared" si="1306"/>
        <v>270</v>
      </c>
      <c r="BQ344" s="1">
        <f t="shared" si="1307"/>
        <v>82</v>
      </c>
      <c r="BR344" s="1">
        <f t="shared" si="1308"/>
        <v>273</v>
      </c>
      <c r="BT344" s="1">
        <f t="shared" si="1245"/>
        <v>222</v>
      </c>
      <c r="BU344" s="1">
        <f t="shared" si="1246"/>
        <v>222</v>
      </c>
      <c r="BV344" s="1">
        <f t="shared" si="1247"/>
        <v>222</v>
      </c>
      <c r="BW344" s="1">
        <f t="shared" si="1248"/>
        <v>68</v>
      </c>
      <c r="BX344" s="1">
        <f t="shared" si="1249"/>
        <v>222</v>
      </c>
    </row>
    <row r="345" spans="1:76">
      <c r="A345" s="1">
        <v>1999</v>
      </c>
      <c r="B345" s="1">
        <v>10</v>
      </c>
      <c r="C345" s="4">
        <v>-5.1570999999999998</v>
      </c>
      <c r="D345" s="4">
        <v>6.3280000000000003</v>
      </c>
      <c r="E345" s="2">
        <f t="shared" si="1323"/>
        <v>18329.476470189948</v>
      </c>
      <c r="F345" s="2">
        <f t="shared" si="1324"/>
        <v>37043.42571088652</v>
      </c>
      <c r="G345" s="5">
        <f t="shared" si="1325"/>
        <v>0.49481051275457988</v>
      </c>
      <c r="H345" s="4">
        <f t="shared" si="1326"/>
        <v>0.49756367257719536</v>
      </c>
      <c r="I345" s="4">
        <f t="shared" si="1327"/>
        <v>0.49586497356505443</v>
      </c>
      <c r="J345" s="4">
        <f t="shared" si="1328"/>
        <v>1.6986990121409251E-3</v>
      </c>
      <c r="K345" s="2" t="str">
        <f t="shared" si="1337"/>
        <v>GSCI</v>
      </c>
      <c r="L345" s="11">
        <f t="shared" si="1338"/>
        <v>78099.578286167103</v>
      </c>
      <c r="M345" s="2">
        <f t="shared" si="1329"/>
        <v>35762.097145622742</v>
      </c>
      <c r="N345" s="2">
        <f t="shared" si="1330"/>
        <v>19205.041810997289</v>
      </c>
      <c r="O345" s="2">
        <f t="shared" si="1331"/>
        <v>16557.055334625456</v>
      </c>
      <c r="P345" s="2">
        <f t="shared" si="1339"/>
        <v>18329.476470189948</v>
      </c>
      <c r="Q345" s="2">
        <f t="shared" si="1340"/>
        <v>37043.42571088652</v>
      </c>
      <c r="U345" s="5">
        <f t="shared" si="1332"/>
        <v>-5.1570999999999998</v>
      </c>
      <c r="V345" s="4">
        <v>6.3089000000000004</v>
      </c>
      <c r="X345" s="6">
        <v>36434</v>
      </c>
      <c r="Y345" s="2" t="str">
        <f t="shared" si="1341"/>
        <v>DBC</v>
      </c>
      <c r="Z345" s="11">
        <f t="shared" si="1346"/>
        <v>77117.427591146276</v>
      </c>
      <c r="AA345" s="16">
        <f t="shared" si="1192"/>
        <v>35448.466596128514</v>
      </c>
      <c r="AB345" s="16">
        <f t="shared" si="1193"/>
        <v>19049.644011497683</v>
      </c>
      <c r="AC345" s="16">
        <f t="shared" si="1194"/>
        <v>16398.822584630831</v>
      </c>
      <c r="AD345" s="2">
        <f t="shared" si="1317"/>
        <v>18329.476470189948</v>
      </c>
      <c r="AE345" s="2">
        <f t="shared" si="1318"/>
        <v>36441.690344531256</v>
      </c>
      <c r="AF345" s="12" t="str">
        <f t="shared" si="1385"/>
        <v/>
      </c>
      <c r="AG345" s="13" t="str">
        <f t="shared" si="1379"/>
        <v/>
      </c>
      <c r="AH345" s="13" t="str">
        <f t="shared" ref="AH345:AI345" si="1396">IF($B345=12,((AD345/AD333)-1)*100,"")</f>
        <v/>
      </c>
      <c r="AI345" s="13" t="str">
        <f t="shared" si="1396"/>
        <v/>
      </c>
      <c r="AK345" s="12"/>
      <c r="AS345" s="7">
        <f t="shared" si="1381"/>
        <v>30.377718705347334</v>
      </c>
      <c r="AT345" s="7">
        <f t="shared" ref="AT345:AU345" si="1397">((AD345/AD333)-1)*100</f>
        <v>12.175398453559216</v>
      </c>
      <c r="AU345" s="7">
        <f t="shared" si="1397"/>
        <v>25.442156563672526</v>
      </c>
      <c r="AV345" s="7">
        <f t="shared" si="1388"/>
        <v>4.9355621416748079</v>
      </c>
      <c r="AW345" s="7"/>
      <c r="AX345" s="7">
        <f t="shared" si="1296"/>
        <v>172.11642174293002</v>
      </c>
      <c r="AY345" s="7">
        <f t="shared" ref="AY345:AZ345" si="1398">((AD345/AD284)-1)*100</f>
        <v>16.142846357031981</v>
      </c>
      <c r="AZ345" s="7">
        <f t="shared" si="1398"/>
        <v>220.9832594968515</v>
      </c>
      <c r="BA345" s="7">
        <f t="shared" si="1298"/>
        <v>-48.866837753921487</v>
      </c>
      <c r="BB345" s="7"/>
      <c r="BC345" s="7">
        <f t="shared" si="1238"/>
        <v>296.4749385339714</v>
      </c>
      <c r="BD345" s="7">
        <f t="shared" ref="BD345:BE345" si="1399">((AD345/AD233)-1)*100</f>
        <v>39.694672870715621</v>
      </c>
      <c r="BE345" s="7">
        <f t="shared" si="1399"/>
        <v>370.55898171087324</v>
      </c>
      <c r="BF345" s="7">
        <f t="shared" si="1240"/>
        <v>-74.084043176901844</v>
      </c>
      <c r="BH345" s="1">
        <f t="shared" si="1391"/>
        <v>268</v>
      </c>
      <c r="BI345" s="1">
        <f t="shared" si="1392"/>
        <v>223</v>
      </c>
      <c r="BJ345" s="1">
        <f t="shared" si="1393"/>
        <v>266</v>
      </c>
      <c r="BK345" s="1">
        <f t="shared" si="1394"/>
        <v>156</v>
      </c>
      <c r="BL345" s="1">
        <f t="shared" si="1395"/>
        <v>323</v>
      </c>
      <c r="BN345" s="1">
        <f t="shared" si="1304"/>
        <v>274</v>
      </c>
      <c r="BO345" s="1">
        <f t="shared" si="1305"/>
        <v>262</v>
      </c>
      <c r="BP345" s="1">
        <f t="shared" si="1306"/>
        <v>271</v>
      </c>
      <c r="BQ345" s="1">
        <f t="shared" si="1307"/>
        <v>82</v>
      </c>
      <c r="BR345" s="1">
        <f t="shared" si="1308"/>
        <v>274</v>
      </c>
      <c r="BT345" s="1">
        <f t="shared" si="1245"/>
        <v>223</v>
      </c>
      <c r="BU345" s="1">
        <f t="shared" si="1246"/>
        <v>223</v>
      </c>
      <c r="BV345" s="1">
        <f t="shared" si="1247"/>
        <v>223</v>
      </c>
      <c r="BW345" s="1">
        <f t="shared" si="1248"/>
        <v>68</v>
      </c>
      <c r="BX345" s="1">
        <f t="shared" si="1249"/>
        <v>223</v>
      </c>
    </row>
    <row r="346" spans="1:76">
      <c r="A346" s="1">
        <v>1999</v>
      </c>
      <c r="B346" s="1">
        <v>11</v>
      </c>
      <c r="C346" s="4">
        <v>4.0464000000000002</v>
      </c>
      <c r="D346" s="4">
        <v>2.0329999999999999</v>
      </c>
      <c r="E346" s="2">
        <f t="shared" si="1323"/>
        <v>19071.160406079714</v>
      </c>
      <c r="F346" s="2">
        <f t="shared" si="1324"/>
        <v>37796.518555588838</v>
      </c>
      <c r="G346" s="5">
        <f t="shared" si="1325"/>
        <v>0.50457452524446145</v>
      </c>
      <c r="H346" s="4">
        <f t="shared" si="1326"/>
        <v>0.50424067511744874</v>
      </c>
      <c r="I346" s="4">
        <f t="shared" si="1327"/>
        <v>0.49815696084910899</v>
      </c>
      <c r="J346" s="4">
        <f t="shared" si="1328"/>
        <v>6.0837142683397571E-3</v>
      </c>
      <c r="K346" s="2" t="str">
        <f t="shared" si="1337"/>
        <v>GSCI</v>
      </c>
      <c r="L346" s="11">
        <f t="shared" si="1338"/>
        <v>81259.799621938568</v>
      </c>
      <c r="M346" s="2">
        <f t="shared" si="1329"/>
        <v>36875.814892415874</v>
      </c>
      <c r="N346" s="2">
        <f t="shared" si="1330"/>
        <v>19982.154622837483</v>
      </c>
      <c r="O346" s="2">
        <f t="shared" si="1331"/>
        <v>16893.660269578391</v>
      </c>
      <c r="P346" s="2">
        <f t="shared" si="1339"/>
        <v>19071.160406079714</v>
      </c>
      <c r="Q346" s="2">
        <f t="shared" si="1340"/>
        <v>37796.518555588838</v>
      </c>
      <c r="U346" s="5">
        <f t="shared" si="1332"/>
        <v>4.0464000000000002</v>
      </c>
      <c r="V346" s="4">
        <v>2.0148000000000001</v>
      </c>
      <c r="X346" s="6">
        <v>36465</v>
      </c>
      <c r="Y346" s="2" t="str">
        <f t="shared" si="1341"/>
        <v>DBC</v>
      </c>
      <c r="Z346" s="11">
        <f t="shared" si="1346"/>
        <v>80237.907181194416</v>
      </c>
      <c r="AA346" s="16">
        <f t="shared" si="1192"/>
        <v>36549.694868844897</v>
      </c>
      <c r="AB346" s="16">
        <f t="shared" si="1193"/>
        <v>19820.468806778925</v>
      </c>
      <c r="AC346" s="16">
        <f t="shared" si="1194"/>
        <v>16729.226062065973</v>
      </c>
      <c r="AD346" s="2">
        <f t="shared" si="1317"/>
        <v>19071.160406079714</v>
      </c>
      <c r="AE346" s="2">
        <f t="shared" si="1318"/>
        <v>37175.917521592877</v>
      </c>
      <c r="AF346" s="12" t="str">
        <f t="shared" si="1385"/>
        <v/>
      </c>
      <c r="AG346" s="13" t="str">
        <f t="shared" si="1379"/>
        <v/>
      </c>
      <c r="AH346" s="13" t="str">
        <f t="shared" ref="AH346:AI346" si="1400">IF($B346=12,((AD346/AD334)-1)*100,"")</f>
        <v/>
      </c>
      <c r="AI346" s="13" t="str">
        <f t="shared" si="1400"/>
        <v/>
      </c>
      <c r="AK346" s="12"/>
      <c r="AS346" s="7">
        <f t="shared" si="1381"/>
        <v>27.924628367584514</v>
      </c>
      <c r="AT346" s="7">
        <f t="shared" ref="AT346:AU346" si="1401">((AD346/AD334)-1)*100</f>
        <v>32.882851898479657</v>
      </c>
      <c r="AU346" s="7">
        <f t="shared" si="1401"/>
        <v>20.678644168059911</v>
      </c>
      <c r="AV346" s="7">
        <f t="shared" si="1388"/>
        <v>7.245984199524603</v>
      </c>
      <c r="AW346" s="7"/>
      <c r="AX346" s="7">
        <f t="shared" si="1296"/>
        <v>176.96839444506111</v>
      </c>
      <c r="AY346" s="7">
        <f t="shared" ref="AY346:AZ346" si="1402">((AD346/AD285)-1)*100</f>
        <v>20.300376993291145</v>
      </c>
      <c r="AZ346" s="7">
        <f t="shared" si="1402"/>
        <v>220.32731177720436</v>
      </c>
      <c r="BA346" s="7">
        <f t="shared" si="1298"/>
        <v>-43.35891733214325</v>
      </c>
      <c r="BB346" s="7"/>
      <c r="BC346" s="7">
        <f t="shared" si="1238"/>
        <v>313.84634722139072</v>
      </c>
      <c r="BD346" s="7">
        <f t="shared" ref="BD346:BE346" si="1403">((AD346/AD234)-1)*100</f>
        <v>34.265661723414254</v>
      </c>
      <c r="BE346" s="7">
        <f t="shared" si="1403"/>
        <v>381.58569415261388</v>
      </c>
      <c r="BF346" s="7">
        <f t="shared" si="1240"/>
        <v>-67.739346931223167</v>
      </c>
      <c r="BH346" s="1">
        <f t="shared" si="1391"/>
        <v>269</v>
      </c>
      <c r="BI346" s="1">
        <f t="shared" si="1392"/>
        <v>224</v>
      </c>
      <c r="BJ346" s="1">
        <f t="shared" si="1393"/>
        <v>267</v>
      </c>
      <c r="BK346" s="1">
        <f t="shared" si="1394"/>
        <v>157</v>
      </c>
      <c r="BL346" s="1">
        <f t="shared" si="1395"/>
        <v>324</v>
      </c>
      <c r="BN346" s="1">
        <f t="shared" si="1304"/>
        <v>275</v>
      </c>
      <c r="BO346" s="1">
        <f t="shared" si="1305"/>
        <v>263</v>
      </c>
      <c r="BP346" s="1">
        <f t="shared" si="1306"/>
        <v>272</v>
      </c>
      <c r="BQ346" s="1">
        <f t="shared" si="1307"/>
        <v>82</v>
      </c>
      <c r="BR346" s="1">
        <f t="shared" si="1308"/>
        <v>275</v>
      </c>
      <c r="BT346" s="1">
        <f t="shared" si="1245"/>
        <v>224</v>
      </c>
      <c r="BU346" s="1">
        <f t="shared" si="1246"/>
        <v>224</v>
      </c>
      <c r="BV346" s="1">
        <f t="shared" si="1247"/>
        <v>224</v>
      </c>
      <c r="BW346" s="1">
        <f t="shared" si="1248"/>
        <v>68</v>
      </c>
      <c r="BX346" s="1">
        <f t="shared" si="1249"/>
        <v>224</v>
      </c>
    </row>
    <row r="347" spans="1:76">
      <c r="A347" s="1">
        <v>1999</v>
      </c>
      <c r="B347" s="1">
        <v>12</v>
      </c>
      <c r="C347" s="4">
        <v>4.2237999999999998</v>
      </c>
      <c r="D347" s="4">
        <v>5.89</v>
      </c>
      <c r="E347" s="2">
        <f t="shared" si="1323"/>
        <v>19876.688079311709</v>
      </c>
      <c r="F347" s="2">
        <f t="shared" si="1324"/>
        <v>40022.733498513022</v>
      </c>
      <c r="G347" s="5">
        <f t="shared" si="1325"/>
        <v>0.49663494573778161</v>
      </c>
      <c r="H347" s="4">
        <f t="shared" si="1326"/>
        <v>0.49699712332728957</v>
      </c>
      <c r="I347" s="4">
        <f t="shared" si="1327"/>
        <v>0.49775643055665447</v>
      </c>
      <c r="J347" s="4">
        <f t="shared" si="1328"/>
        <v>-7.593072293649028E-4</v>
      </c>
      <c r="K347" s="2" t="str">
        <f t="shared" si="1337"/>
        <v>GSCI</v>
      </c>
      <c r="L347" s="11">
        <f t="shared" si="1338"/>
        <v>84692.051038370002</v>
      </c>
      <c r="M347" s="2">
        <f t="shared" si="1329"/>
        <v>38714.857729253446</v>
      </c>
      <c r="N347" s="2">
        <f t="shared" si="1330"/>
        <v>20826.160869796891</v>
      </c>
      <c r="O347" s="2">
        <f t="shared" si="1331"/>
        <v>17888.696859456559</v>
      </c>
      <c r="P347" s="2">
        <f t="shared" si="1339"/>
        <v>19876.688079311709</v>
      </c>
      <c r="Q347" s="2">
        <f t="shared" si="1340"/>
        <v>40022.733498513022</v>
      </c>
      <c r="U347" s="5">
        <f t="shared" si="1332"/>
        <v>4.2237999999999998</v>
      </c>
      <c r="V347" s="4">
        <v>5.8887</v>
      </c>
      <c r="X347" s="6">
        <v>36495</v>
      </c>
      <c r="Y347" s="2" t="str">
        <f t="shared" si="1341"/>
        <v>DBC</v>
      </c>
      <c r="Z347" s="11">
        <f t="shared" si="1346"/>
        <v>83626.995904713709</v>
      </c>
      <c r="AA347" s="16">
        <f t="shared" si="1192"/>
        <v>38372.005765422509</v>
      </c>
      <c r="AB347" s="16">
        <f t="shared" si="1193"/>
        <v>20657.645768239654</v>
      </c>
      <c r="AC347" s="16">
        <f t="shared" si="1194"/>
        <v>17714.359997182852</v>
      </c>
      <c r="AD347" s="2">
        <f t="shared" si="1317"/>
        <v>19876.688079311709</v>
      </c>
      <c r="AE347" s="2">
        <f t="shared" si="1318"/>
        <v>39365.095776686911</v>
      </c>
      <c r="AF347" s="12">
        <f t="shared" si="1385"/>
        <v>1999</v>
      </c>
      <c r="AG347" s="13">
        <f t="shared" si="1379"/>
        <v>26.084362211522571</v>
      </c>
      <c r="AH347" s="13">
        <f t="shared" ref="AH347:AI347" si="1404">IF($B347=12,((AD347/AD335)-1)*100,"")</f>
        <v>40.920948237075947</v>
      </c>
      <c r="AI347" s="13">
        <f t="shared" si="1404"/>
        <v>20.842637937665543</v>
      </c>
      <c r="AK347" s="12"/>
      <c r="AS347" s="7">
        <f t="shared" si="1381"/>
        <v>26.084362211522571</v>
      </c>
      <c r="AT347" s="7">
        <f t="shared" ref="AT347:AU347" si="1405">((AD347/AD335)-1)*100</f>
        <v>40.920948237075947</v>
      </c>
      <c r="AU347" s="7">
        <f t="shared" si="1405"/>
        <v>20.842637937665543</v>
      </c>
      <c r="AV347" s="7">
        <f t="shared" si="1388"/>
        <v>5.2417242738570273</v>
      </c>
      <c r="AW347" s="7"/>
      <c r="AX347" s="7">
        <f t="shared" si="1296"/>
        <v>199.54806909967738</v>
      </c>
      <c r="AY347" s="7">
        <f t="shared" ref="AY347:AZ347" si="1406">((AD347/AD286)-1)*100</f>
        <v>29.626235394734369</v>
      </c>
      <c r="AZ347" s="7">
        <f t="shared" si="1406"/>
        <v>251.97595266643683</v>
      </c>
      <c r="BA347" s="7">
        <f t="shared" si="1298"/>
        <v>-52.427883566759448</v>
      </c>
      <c r="BB347" s="7"/>
      <c r="BC347" s="7">
        <f t="shared" si="1238"/>
        <v>269.95366576120426</v>
      </c>
      <c r="BD347" s="7">
        <f t="shared" ref="BD347:BE347" si="1407">((AD347/AD235)-1)*100</f>
        <v>20.025400910107383</v>
      </c>
      <c r="BE347" s="7">
        <f t="shared" si="1407"/>
        <v>460.61920045313786</v>
      </c>
      <c r="BF347" s="7">
        <f t="shared" si="1240"/>
        <v>-190.6655346919336</v>
      </c>
      <c r="BH347" s="1">
        <f t="shared" si="1391"/>
        <v>270</v>
      </c>
      <c r="BI347" s="1">
        <f t="shared" si="1392"/>
        <v>225</v>
      </c>
      <c r="BJ347" s="1">
        <f t="shared" si="1393"/>
        <v>268</v>
      </c>
      <c r="BK347" s="1">
        <f t="shared" si="1394"/>
        <v>158</v>
      </c>
      <c r="BL347" s="1">
        <f t="shared" si="1395"/>
        <v>325</v>
      </c>
      <c r="BN347" s="1">
        <f t="shared" si="1304"/>
        <v>276</v>
      </c>
      <c r="BO347" s="1">
        <f t="shared" si="1305"/>
        <v>264</v>
      </c>
      <c r="BP347" s="1">
        <f t="shared" si="1306"/>
        <v>273</v>
      </c>
      <c r="BQ347" s="1">
        <f t="shared" si="1307"/>
        <v>82</v>
      </c>
      <c r="BR347" s="1">
        <f t="shared" si="1308"/>
        <v>276</v>
      </c>
      <c r="BT347" s="1">
        <f t="shared" si="1245"/>
        <v>225</v>
      </c>
      <c r="BU347" s="1">
        <f t="shared" si="1246"/>
        <v>225</v>
      </c>
      <c r="BV347" s="1">
        <f t="shared" si="1247"/>
        <v>225</v>
      </c>
      <c r="BW347" s="1">
        <f t="shared" si="1248"/>
        <v>68</v>
      </c>
      <c r="BX347" s="1">
        <f t="shared" si="1249"/>
        <v>225</v>
      </c>
    </row>
    <row r="348" spans="1:76">
      <c r="A348" s="1">
        <v>2000</v>
      </c>
      <c r="B348" s="1">
        <v>1</v>
      </c>
      <c r="C348" s="4">
        <v>7.2305999999999999</v>
      </c>
      <c r="D348" s="4">
        <v>-5.024</v>
      </c>
      <c r="E348" s="2">
        <f t="shared" si="1323"/>
        <v>21313.89188757442</v>
      </c>
      <c r="F348" s="2">
        <f t="shared" si="1324"/>
        <v>38011.991367547729</v>
      </c>
      <c r="G348" s="5">
        <f t="shared" si="1325"/>
        <v>0.56071495127642523</v>
      </c>
      <c r="H348" s="4">
        <f t="shared" si="1326"/>
        <v>0.55768076899313301</v>
      </c>
      <c r="I348" s="4">
        <f t="shared" si="1327"/>
        <v>0.51432446232501516</v>
      </c>
      <c r="J348" s="4">
        <f t="shared" si="1328"/>
        <v>4.335630666811785E-2</v>
      </c>
      <c r="K348" s="2" t="str">
        <f t="shared" si="1337"/>
        <v xml:space="preserve">      SPX</v>
      </c>
      <c r="L348" s="11">
        <f t="shared" si="1338"/>
        <v>80437.122394202292</v>
      </c>
      <c r="M348" s="2">
        <f t="shared" si="1329"/>
        <v>39141.998754580301</v>
      </c>
      <c r="N348" s="2">
        <f t="shared" si="1330"/>
        <v>20757.087116112423</v>
      </c>
      <c r="O348" s="2">
        <f t="shared" si="1331"/>
        <v>18384.911638467878</v>
      </c>
      <c r="P348" s="2">
        <f t="shared" si="1339"/>
        <v>21313.89188757442</v>
      </c>
      <c r="Q348" s="2">
        <f t="shared" si="1340"/>
        <v>38011.991367547729</v>
      </c>
      <c r="U348" s="5">
        <f t="shared" si="1332"/>
        <v>7.2305999999999999</v>
      </c>
      <c r="V348" s="4">
        <v>-5.0381</v>
      </c>
      <c r="X348" s="6">
        <v>36526</v>
      </c>
      <c r="Y348" s="2" t="str">
        <f t="shared" si="1341"/>
        <v xml:space="preserve">      SPY</v>
      </c>
      <c r="Z348" s="11">
        <f t="shared" si="1346"/>
        <v>79413.784224038332</v>
      </c>
      <c r="AA348" s="16">
        <f t="shared" si="1192"/>
        <v>38792.658878625953</v>
      </c>
      <c r="AB348" s="16">
        <f t="shared" si="1193"/>
        <v>20573.266007148573</v>
      </c>
      <c r="AC348" s="16">
        <f t="shared" si="1194"/>
        <v>18219.392871477379</v>
      </c>
      <c r="AD348" s="2">
        <f t="shared" si="1317"/>
        <v>21313.89188757442</v>
      </c>
      <c r="AE348" s="2">
        <f t="shared" si="1318"/>
        <v>37381.84288636165</v>
      </c>
      <c r="AF348" s="12" t="str">
        <f t="shared" si="1385"/>
        <v/>
      </c>
      <c r="AG348" s="13" t="str">
        <f t="shared" si="1379"/>
        <v/>
      </c>
      <c r="AH348" s="13" t="str">
        <f t="shared" ref="AH348:AI348" si="1408">IF($B348=12,((AD348/AD336)-1)*100,"")</f>
        <v/>
      </c>
      <c r="AI348" s="13" t="str">
        <f t="shared" si="1408"/>
        <v/>
      </c>
      <c r="AK348" s="12"/>
      <c r="AS348" s="7">
        <f t="shared" si="1381"/>
        <v>14.930096660283887</v>
      </c>
      <c r="AT348" s="7">
        <f t="shared" ref="AT348:AU348" si="1409">((AD348/AD336)-1)*100</f>
        <v>50.453648146148012</v>
      </c>
      <c r="AU348" s="7">
        <f t="shared" si="1409"/>
        <v>10.152090356454657</v>
      </c>
      <c r="AV348" s="7">
        <f t="shared" si="1388"/>
        <v>4.7780063038292298</v>
      </c>
      <c r="AW348" s="7"/>
      <c r="AX348" s="7">
        <f t="shared" si="1296"/>
        <v>180.37953895443022</v>
      </c>
      <c r="AY348" s="7">
        <f t="shared" ref="AY348:AZ348" si="1410">((AD348/AD287)-1)*100</f>
        <v>34.447277394979011</v>
      </c>
      <c r="AZ348" s="7">
        <f t="shared" si="1410"/>
        <v>229.45248363067546</v>
      </c>
      <c r="BA348" s="7">
        <f t="shared" si="1298"/>
        <v>-49.072944676245243</v>
      </c>
      <c r="BB348" s="7"/>
      <c r="BC348" s="7">
        <f t="shared" si="1238"/>
        <v>185.76137150357005</v>
      </c>
      <c r="BD348" s="7">
        <f t="shared" ref="BD348:BE348" si="1411">((AD348/AD236)-1)*100</f>
        <v>4.6884313879238748</v>
      </c>
      <c r="BE348" s="7">
        <f t="shared" si="1411"/>
        <v>459.61090737715449</v>
      </c>
      <c r="BF348" s="7">
        <f t="shared" si="1240"/>
        <v>-273.84953587358444</v>
      </c>
      <c r="BH348" s="1">
        <f t="shared" si="1391"/>
        <v>271</v>
      </c>
      <c r="BI348" s="1">
        <f t="shared" si="1392"/>
        <v>226</v>
      </c>
      <c r="BJ348" s="1">
        <f t="shared" si="1393"/>
        <v>269</v>
      </c>
      <c r="BK348" s="1">
        <f t="shared" si="1394"/>
        <v>159</v>
      </c>
      <c r="BL348" s="1">
        <f t="shared" si="1395"/>
        <v>326</v>
      </c>
      <c r="BN348" s="1">
        <f t="shared" si="1304"/>
        <v>277</v>
      </c>
      <c r="BO348" s="1">
        <f t="shared" si="1305"/>
        <v>265</v>
      </c>
      <c r="BP348" s="1">
        <f t="shared" si="1306"/>
        <v>274</v>
      </c>
      <c r="BQ348" s="1">
        <f t="shared" si="1307"/>
        <v>82</v>
      </c>
      <c r="BR348" s="1">
        <f t="shared" si="1308"/>
        <v>277</v>
      </c>
      <c r="BT348" s="1">
        <f t="shared" si="1245"/>
        <v>226</v>
      </c>
      <c r="BU348" s="1">
        <f t="shared" si="1246"/>
        <v>226</v>
      </c>
      <c r="BV348" s="1">
        <f t="shared" si="1247"/>
        <v>226</v>
      </c>
      <c r="BW348" s="1">
        <f t="shared" si="1248"/>
        <v>68</v>
      </c>
      <c r="BX348" s="1">
        <f t="shared" si="1249"/>
        <v>226</v>
      </c>
    </row>
    <row r="349" spans="1:76">
      <c r="A349" s="1">
        <v>2000</v>
      </c>
      <c r="B349" s="1">
        <v>2</v>
      </c>
      <c r="C349" s="4">
        <v>6.2474999999999996</v>
      </c>
      <c r="D349" s="4">
        <v>-1.893</v>
      </c>
      <c r="E349" s="2">
        <f t="shared" si="1323"/>
        <v>22645.477283250635</v>
      </c>
      <c r="F349" s="2">
        <f t="shared" si="1324"/>
        <v>37292.424370960049</v>
      </c>
      <c r="G349" s="5">
        <f t="shared" si="1325"/>
        <v>0.6072406840056469</v>
      </c>
      <c r="H349" s="4">
        <f t="shared" si="1326"/>
        <v>0.60488068805267003</v>
      </c>
      <c r="I349" s="4">
        <f t="shared" si="1327"/>
        <v>0.53877609960939199</v>
      </c>
      <c r="J349" s="4">
        <f t="shared" si="1328"/>
        <v>6.6104588443278045E-2</v>
      </c>
      <c r="K349" s="2" t="str">
        <f t="shared" si="1337"/>
        <v>GSCI</v>
      </c>
      <c r="L349" s="11">
        <f t="shared" si="1338"/>
        <v>85462.431615780079</v>
      </c>
      <c r="M349" s="2">
        <f t="shared" si="1329"/>
        <v>40090.771394843228</v>
      </c>
      <c r="N349" s="2">
        <f t="shared" si="1330"/>
        <v>22053.886133691547</v>
      </c>
      <c r="O349" s="2">
        <f t="shared" si="1331"/>
        <v>18036.885261151681</v>
      </c>
      <c r="P349" s="2">
        <f t="shared" si="1339"/>
        <v>22645.477283250635</v>
      </c>
      <c r="Q349" s="2">
        <f t="shared" si="1340"/>
        <v>37292.424370960049</v>
      </c>
      <c r="U349" s="5">
        <f t="shared" si="1332"/>
        <v>6.2474999999999996</v>
      </c>
      <c r="V349" s="4">
        <v>-1.8973</v>
      </c>
      <c r="X349" s="6">
        <v>36557</v>
      </c>
      <c r="Y349" s="2" t="str">
        <f t="shared" si="1341"/>
        <v>DBC</v>
      </c>
      <c r="Z349" s="11">
        <f t="shared" si="1346"/>
        <v>84375.16039343513</v>
      </c>
      <c r="AA349" s="16">
        <f t="shared" si="1192"/>
        <v>39732.29713147202</v>
      </c>
      <c r="AB349" s="16">
        <f t="shared" si="1193"/>
        <v>21858.580800945183</v>
      </c>
      <c r="AC349" s="16">
        <f t="shared" si="1194"/>
        <v>17873.716330526837</v>
      </c>
      <c r="AD349" s="2">
        <f t="shared" si="1317"/>
        <v>22645.477283250635</v>
      </c>
      <c r="AE349" s="2">
        <f t="shared" si="1318"/>
        <v>36672.59718127871</v>
      </c>
      <c r="AF349" s="12" t="str">
        <f t="shared" si="1385"/>
        <v/>
      </c>
      <c r="AG349" s="13" t="str">
        <f t="shared" si="1379"/>
        <v/>
      </c>
      <c r="AH349" s="13" t="str">
        <f t="shared" ref="AH349:AI349" si="1412">IF($B349=12,((AD349/AD337)-1)*100,"")</f>
        <v/>
      </c>
      <c r="AI349" s="13" t="str">
        <f t="shared" si="1412"/>
        <v/>
      </c>
      <c r="AK349" s="12"/>
      <c r="AS349" s="7">
        <f t="shared" si="1381"/>
        <v>26.034176465020597</v>
      </c>
      <c r="AT349" s="7">
        <f t="shared" ref="AT349:AU349" si="1413">((AD349/AD337)-1)*100</f>
        <v>67.572289770046041</v>
      </c>
      <c r="AU349" s="7">
        <f t="shared" si="1413"/>
        <v>11.534580851780095</v>
      </c>
      <c r="AV349" s="7">
        <f t="shared" si="1388"/>
        <v>14.499595613240501</v>
      </c>
      <c r="AW349" s="7"/>
      <c r="AX349" s="7">
        <f t="shared" si="1296"/>
        <v>190.37297718472911</v>
      </c>
      <c r="AY349" s="7">
        <f t="shared" ref="AY349:AZ349" si="1414">((AD349/AD288)-1)*100</f>
        <v>46.486924640625247</v>
      </c>
      <c r="AZ349" s="7">
        <f t="shared" si="1414"/>
        <v>215.039425191465</v>
      </c>
      <c r="BA349" s="7">
        <f t="shared" si="1298"/>
        <v>-24.666448006735891</v>
      </c>
      <c r="BB349" s="7"/>
      <c r="BC349" s="7">
        <f t="shared" si="1238"/>
        <v>223.17135064381682</v>
      </c>
      <c r="BD349" s="7">
        <f t="shared" ref="BD349:BE349" si="1415">((AD349/AD237)-1)*100</f>
        <v>18.393544902185056</v>
      </c>
      <c r="BE349" s="7">
        <f t="shared" si="1415"/>
        <v>451.34212709290347</v>
      </c>
      <c r="BF349" s="7">
        <f t="shared" si="1240"/>
        <v>-228.17077644908665</v>
      </c>
      <c r="BH349" s="1">
        <f t="shared" si="1391"/>
        <v>272</v>
      </c>
      <c r="BI349" s="1">
        <f t="shared" si="1392"/>
        <v>227</v>
      </c>
      <c r="BJ349" s="1">
        <f t="shared" si="1393"/>
        <v>270</v>
      </c>
      <c r="BK349" s="1">
        <f t="shared" si="1394"/>
        <v>160</v>
      </c>
      <c r="BL349" s="1">
        <f t="shared" si="1395"/>
        <v>327</v>
      </c>
      <c r="BN349" s="1">
        <f t="shared" si="1304"/>
        <v>278</v>
      </c>
      <c r="BO349" s="1">
        <f t="shared" si="1305"/>
        <v>266</v>
      </c>
      <c r="BP349" s="1">
        <f t="shared" si="1306"/>
        <v>275</v>
      </c>
      <c r="BQ349" s="1">
        <f t="shared" si="1307"/>
        <v>82</v>
      </c>
      <c r="BR349" s="1">
        <f t="shared" si="1308"/>
        <v>278</v>
      </c>
      <c r="BT349" s="1">
        <f t="shared" si="1245"/>
        <v>227</v>
      </c>
      <c r="BU349" s="1">
        <f t="shared" si="1246"/>
        <v>227</v>
      </c>
      <c r="BV349" s="1">
        <f t="shared" si="1247"/>
        <v>227</v>
      </c>
      <c r="BW349" s="1">
        <f t="shared" si="1248"/>
        <v>68</v>
      </c>
      <c r="BX349" s="1">
        <f t="shared" si="1249"/>
        <v>227</v>
      </c>
    </row>
    <row r="350" spans="1:76">
      <c r="A350" s="1">
        <v>2000</v>
      </c>
      <c r="B350" s="1">
        <v>3</v>
      </c>
      <c r="C350" s="4">
        <v>-1.1607000000000001</v>
      </c>
      <c r="D350" s="4">
        <v>9.7829999999999995</v>
      </c>
      <c r="E350" s="2">
        <f t="shared" si="1323"/>
        <v>22382.631228423943</v>
      </c>
      <c r="F350" s="2">
        <f t="shared" si="1324"/>
        <v>40940.742247171074</v>
      </c>
      <c r="G350" s="5">
        <f t="shared" si="1325"/>
        <v>0.54670799794721703</v>
      </c>
      <c r="H350" s="4">
        <f t="shared" si="1326"/>
        <v>0.5494781260474767</v>
      </c>
      <c r="I350" s="4">
        <f t="shared" si="1327"/>
        <v>0.54086344127724073</v>
      </c>
      <c r="J350" s="4">
        <f t="shared" si="1328"/>
        <v>8.6146847702359697E-3</v>
      </c>
      <c r="K350" s="2" t="str">
        <f t="shared" si="1337"/>
        <v>GSCI</v>
      </c>
      <c r="L350" s="11">
        <f t="shared" si="1338"/>
        <v>84470.469172015713</v>
      </c>
      <c r="M350" s="2">
        <f t="shared" si="1329"/>
        <v>41599.340423587942</v>
      </c>
      <c r="N350" s="2">
        <f t="shared" si="1330"/>
        <v>21797.906677337789</v>
      </c>
      <c r="O350" s="2">
        <f t="shared" si="1331"/>
        <v>19801.433746250153</v>
      </c>
      <c r="P350" s="2">
        <f t="shared" si="1339"/>
        <v>22382.631228423943</v>
      </c>
      <c r="Q350" s="2">
        <f t="shared" si="1340"/>
        <v>40940.742247171074</v>
      </c>
      <c r="U350" s="5">
        <f t="shared" si="1332"/>
        <v>-1.1607000000000001</v>
      </c>
      <c r="V350" s="4">
        <v>9.7500999999999998</v>
      </c>
      <c r="X350" s="6">
        <v>36586</v>
      </c>
      <c r="Y350" s="2" t="str">
        <f t="shared" si="1341"/>
        <v>DBC</v>
      </c>
      <c r="Z350" s="11">
        <f t="shared" si="1346"/>
        <v>83395.817906748518</v>
      </c>
      <c r="AA350" s="16">
        <f t="shared" si="1192"/>
        <v>41221.289800058148</v>
      </c>
      <c r="AB350" s="16">
        <f t="shared" si="1193"/>
        <v>21604.868253588611</v>
      </c>
      <c r="AC350" s="16">
        <f t="shared" si="1194"/>
        <v>19616.421546469533</v>
      </c>
      <c r="AD350" s="2">
        <f t="shared" si="1317"/>
        <v>22382.631228423943</v>
      </c>
      <c r="AE350" s="2">
        <f t="shared" si="1318"/>
        <v>40248.212079050565</v>
      </c>
      <c r="AF350" s="12" t="str">
        <f t="shared" si="1385"/>
        <v/>
      </c>
      <c r="AG350" s="13" t="str">
        <f t="shared" si="1379"/>
        <v/>
      </c>
      <c r="AH350" s="13" t="str">
        <f t="shared" ref="AH350:AI350" si="1416">IF($B350=12,((AD350/AD338)-1)*100,"")</f>
        <v/>
      </c>
      <c r="AI350" s="13" t="str">
        <f t="shared" si="1416"/>
        <v/>
      </c>
      <c r="AK350" s="12"/>
      <c r="AS350" s="7">
        <f t="shared" si="1381"/>
        <v>19.807972411648734</v>
      </c>
      <c r="AT350" s="7">
        <f t="shared" ref="AT350:AU350" si="1417">((AD350/AD338)-1)*100</f>
        <v>41.691720871093828</v>
      </c>
      <c r="AU350" s="7">
        <f t="shared" si="1417"/>
        <v>17.728658033320755</v>
      </c>
      <c r="AV350" s="7">
        <f t="shared" si="1388"/>
        <v>2.0793143783279788</v>
      </c>
      <c r="AW350" s="7"/>
      <c r="AX350" s="7">
        <f t="shared" si="1296"/>
        <v>176.32939515084459</v>
      </c>
      <c r="AY350" s="7">
        <f t="shared" ref="AY350:AZ350" si="1418">((AD350/AD289)-1)*100</f>
        <v>43.626579027516257</v>
      </c>
      <c r="AZ350" s="7">
        <f t="shared" si="1418"/>
        <v>232.89790269544648</v>
      </c>
      <c r="BA350" s="7">
        <f t="shared" si="1298"/>
        <v>-56.568507544601886</v>
      </c>
      <c r="BB350" s="7"/>
      <c r="BC350" s="7">
        <f t="shared" si="1238"/>
        <v>241.86035643354859</v>
      </c>
      <c r="BD350" s="7">
        <f t="shared" ref="BD350:BE350" si="1419">((AD350/AD238)-1)*100</f>
        <v>25.240246015188372</v>
      </c>
      <c r="BE350" s="7">
        <f t="shared" si="1419"/>
        <v>468.35976088310474</v>
      </c>
      <c r="BF350" s="7">
        <f t="shared" si="1240"/>
        <v>-226.49940444955615</v>
      </c>
      <c r="BH350" s="1">
        <f t="shared" si="1391"/>
        <v>273</v>
      </c>
      <c r="BI350" s="1">
        <f t="shared" si="1392"/>
        <v>228</v>
      </c>
      <c r="BJ350" s="1">
        <f t="shared" si="1393"/>
        <v>271</v>
      </c>
      <c r="BK350" s="1">
        <f t="shared" si="1394"/>
        <v>161</v>
      </c>
      <c r="BL350" s="1">
        <f t="shared" si="1395"/>
        <v>328</v>
      </c>
      <c r="BN350" s="1">
        <f t="shared" si="1304"/>
        <v>279</v>
      </c>
      <c r="BO350" s="1">
        <f t="shared" si="1305"/>
        <v>267</v>
      </c>
      <c r="BP350" s="1">
        <f t="shared" si="1306"/>
        <v>276</v>
      </c>
      <c r="BQ350" s="1">
        <f t="shared" si="1307"/>
        <v>82</v>
      </c>
      <c r="BR350" s="1">
        <f t="shared" si="1308"/>
        <v>279</v>
      </c>
      <c r="BT350" s="1">
        <f t="shared" si="1245"/>
        <v>228</v>
      </c>
      <c r="BU350" s="1">
        <f t="shared" si="1246"/>
        <v>228</v>
      </c>
      <c r="BV350" s="1">
        <f t="shared" si="1247"/>
        <v>228</v>
      </c>
      <c r="BW350" s="1">
        <f t="shared" si="1248"/>
        <v>68</v>
      </c>
      <c r="BX350" s="1">
        <f t="shared" si="1249"/>
        <v>228</v>
      </c>
    </row>
    <row r="351" spans="1:76">
      <c r="A351" s="1">
        <v>2000</v>
      </c>
      <c r="B351" s="1">
        <v>4</v>
      </c>
      <c r="C351" s="4">
        <v>-0.91090000000000004</v>
      </c>
      <c r="D351" s="4">
        <v>-3.0089999999999999</v>
      </c>
      <c r="E351" s="2">
        <f t="shared" si="1323"/>
        <v>22178.747840564229</v>
      </c>
      <c r="F351" s="2">
        <f t="shared" si="1324"/>
        <v>39708.835312953699</v>
      </c>
      <c r="G351" s="5">
        <f t="shared" si="1325"/>
        <v>0.55853433286997323</v>
      </c>
      <c r="H351" s="4">
        <f t="shared" si="1326"/>
        <v>0.55810308492604477</v>
      </c>
      <c r="I351" s="4">
        <f t="shared" si="1327"/>
        <v>0.54551367590690725</v>
      </c>
      <c r="J351" s="4">
        <f t="shared" si="1328"/>
        <v>1.2589409019137521E-2</v>
      </c>
      <c r="K351" s="2" t="str">
        <f t="shared" si="1337"/>
        <v>GSCI</v>
      </c>
      <c r="L351" s="11">
        <f t="shared" si="1338"/>
        <v>83701.027668327821</v>
      </c>
      <c r="M351" s="2">
        <f t="shared" si="1329"/>
        <v>40804.958150239407</v>
      </c>
      <c r="N351" s="2">
        <f t="shared" si="1330"/>
        <v>21599.349545413919</v>
      </c>
      <c r="O351" s="2">
        <f t="shared" si="1331"/>
        <v>19205.608604825487</v>
      </c>
      <c r="P351" s="2">
        <f t="shared" si="1339"/>
        <v>22178.747840564229</v>
      </c>
      <c r="Q351" s="2">
        <f t="shared" si="1340"/>
        <v>39708.835312953699</v>
      </c>
      <c r="U351" s="5">
        <f t="shared" si="1332"/>
        <v>-0.91090000000000004</v>
      </c>
      <c r="V351" s="4">
        <v>-3</v>
      </c>
      <c r="X351" s="6">
        <v>36617</v>
      </c>
      <c r="Y351" s="2" t="str">
        <f t="shared" si="1341"/>
        <v>DBC</v>
      </c>
      <c r="Z351" s="11">
        <f t="shared" si="1346"/>
        <v>82636.165401435937</v>
      </c>
      <c r="AA351" s="16">
        <f t="shared" si="1192"/>
        <v>40435.998408742118</v>
      </c>
      <c r="AB351" s="16">
        <f t="shared" si="1193"/>
        <v>21408.069508666671</v>
      </c>
      <c r="AC351" s="16">
        <f t="shared" si="1194"/>
        <v>19027.928900075447</v>
      </c>
      <c r="AD351" s="2">
        <f t="shared" si="1317"/>
        <v>22178.747840564229</v>
      </c>
      <c r="AE351" s="2">
        <f t="shared" si="1318"/>
        <v>39040.765716679045</v>
      </c>
      <c r="AF351" s="12" t="str">
        <f t="shared" si="1385"/>
        <v/>
      </c>
      <c r="AG351" s="13" t="str">
        <f t="shared" si="1379"/>
        <v/>
      </c>
      <c r="AH351" s="13" t="str">
        <f t="shared" ref="AH351:AI351" si="1420">IF($B351=12,((AD351/AD339)-1)*100,"")</f>
        <v/>
      </c>
      <c r="AI351" s="13" t="str">
        <f t="shared" si="1420"/>
        <v/>
      </c>
      <c r="AK351" s="12"/>
      <c r="AS351" s="7">
        <f t="shared" si="1381"/>
        <v>14.297005001551067</v>
      </c>
      <c r="AT351" s="7">
        <f t="shared" ref="AT351:AU351" si="1421">((AD351/AD339)-1)*100</f>
        <v>34.828973978086665</v>
      </c>
      <c r="AU351" s="7">
        <f t="shared" si="1421"/>
        <v>9.9454284644574962</v>
      </c>
      <c r="AV351" s="7">
        <f t="shared" si="1388"/>
        <v>4.3515765370935711</v>
      </c>
      <c r="AW351" s="7"/>
      <c r="AX351" s="7">
        <f t="shared" si="1296"/>
        <v>166.03245750319212</v>
      </c>
      <c r="AY351" s="7">
        <f t="shared" ref="AY351:AZ351" si="1422">((AD351/AD290)-1)*100</f>
        <v>40.40609392597672</v>
      </c>
      <c r="AZ351" s="7">
        <f t="shared" si="1422"/>
        <v>213.73606804079793</v>
      </c>
      <c r="BA351" s="7">
        <f t="shared" si="1298"/>
        <v>-47.703610537605812</v>
      </c>
      <c r="BB351" s="7"/>
      <c r="BC351" s="7">
        <f t="shared" si="1238"/>
        <v>245.53331583645505</v>
      </c>
      <c r="BD351" s="7">
        <f t="shared" ref="BD351:BE351" si="1423">((AD351/AD239)-1)*100</f>
        <v>26.585831516890799</v>
      </c>
      <c r="BE351" s="7">
        <f t="shared" si="1423"/>
        <v>436.3658164113902</v>
      </c>
      <c r="BF351" s="7">
        <f t="shared" si="1240"/>
        <v>-190.83250057493515</v>
      </c>
      <c r="BH351" s="1">
        <f t="shared" si="1391"/>
        <v>274</v>
      </c>
      <c r="BI351" s="1">
        <f t="shared" si="1392"/>
        <v>229</v>
      </c>
      <c r="BJ351" s="1">
        <f t="shared" si="1393"/>
        <v>272</v>
      </c>
      <c r="BK351" s="1">
        <f t="shared" si="1394"/>
        <v>162</v>
      </c>
      <c r="BL351" s="1">
        <f t="shared" si="1395"/>
        <v>329</v>
      </c>
      <c r="BN351" s="1">
        <f t="shared" si="1304"/>
        <v>280</v>
      </c>
      <c r="BO351" s="1">
        <f t="shared" si="1305"/>
        <v>268</v>
      </c>
      <c r="BP351" s="1">
        <f t="shared" si="1306"/>
        <v>277</v>
      </c>
      <c r="BQ351" s="1">
        <f t="shared" si="1307"/>
        <v>82</v>
      </c>
      <c r="BR351" s="1">
        <f t="shared" si="1308"/>
        <v>280</v>
      </c>
      <c r="BT351" s="1">
        <f t="shared" si="1245"/>
        <v>229</v>
      </c>
      <c r="BU351" s="1">
        <f t="shared" si="1246"/>
        <v>229</v>
      </c>
      <c r="BV351" s="1">
        <f t="shared" si="1247"/>
        <v>229</v>
      </c>
      <c r="BW351" s="1">
        <f t="shared" si="1248"/>
        <v>68</v>
      </c>
      <c r="BX351" s="1">
        <f t="shared" si="1249"/>
        <v>229</v>
      </c>
    </row>
    <row r="352" spans="1:76">
      <c r="A352" s="1">
        <v>2000</v>
      </c>
      <c r="B352" s="1">
        <v>5</v>
      </c>
      <c r="C352" s="4">
        <v>11.1974</v>
      </c>
      <c r="D352" s="4">
        <v>-2.052</v>
      </c>
      <c r="E352" s="2">
        <f t="shared" si="1323"/>
        <v>24662.190951263568</v>
      </c>
      <c r="F352" s="2">
        <f t="shared" si="1324"/>
        <v>38894.010012331892</v>
      </c>
      <c r="G352" s="5">
        <f t="shared" si="1325"/>
        <v>0.63408712404414136</v>
      </c>
      <c r="H352" s="4">
        <f t="shared" si="1326"/>
        <v>0.63046883646708907</v>
      </c>
      <c r="I352" s="4">
        <f t="shared" si="1327"/>
        <v>0.56882247804828467</v>
      </c>
      <c r="J352" s="4">
        <f t="shared" si="1328"/>
        <v>6.1646358418804392E-2</v>
      </c>
      <c r="K352" s="2" t="str">
        <f t="shared" si="1337"/>
        <v>GSCI</v>
      </c>
      <c r="L352" s="11">
        <f t="shared" si="1338"/>
        <v>93073.366540461167</v>
      </c>
      <c r="M352" s="2">
        <f t="shared" si="1329"/>
        <v>42829.424627666565</v>
      </c>
      <c r="N352" s="2">
        <f t="shared" si="1330"/>
        <v>24017.915111412098</v>
      </c>
      <c r="O352" s="2">
        <f t="shared" si="1331"/>
        <v>18811.509516254468</v>
      </c>
      <c r="P352" s="2">
        <f t="shared" si="1339"/>
        <v>24662.190951263568</v>
      </c>
      <c r="Q352" s="2">
        <f t="shared" si="1340"/>
        <v>38894.010012331892</v>
      </c>
      <c r="U352" s="5">
        <f t="shared" si="1332"/>
        <v>11.1974</v>
      </c>
      <c r="V352" s="4">
        <v>-2.0687000000000002</v>
      </c>
      <c r="X352" s="6">
        <v>36647</v>
      </c>
      <c r="Y352" s="2" t="str">
        <f t="shared" si="1341"/>
        <v>DBC</v>
      </c>
      <c r="Z352" s="11">
        <f t="shared" si="1346"/>
        <v>91889.267386096326</v>
      </c>
      <c r="AA352" s="16">
        <f t="shared" si="1192"/>
        <v>42439.514818749696</v>
      </c>
      <c r="AB352" s="16">
        <f t="shared" si="1193"/>
        <v>23805.216683830113</v>
      </c>
      <c r="AC352" s="16">
        <f t="shared" si="1194"/>
        <v>18634.298134919587</v>
      </c>
      <c r="AD352" s="2">
        <f t="shared" si="1317"/>
        <v>24662.190951263568</v>
      </c>
      <c r="AE352" s="2">
        <f t="shared" si="1318"/>
        <v>38233.129396298107</v>
      </c>
      <c r="AF352" s="12" t="str">
        <f t="shared" si="1385"/>
        <v/>
      </c>
      <c r="AG352" s="13" t="str">
        <f t="shared" si="1379"/>
        <v/>
      </c>
      <c r="AH352" s="13" t="str">
        <f t="shared" ref="AH352:AI352" si="1424">IF($B352=12,((AD352/AD340)-1)*100,"")</f>
        <v/>
      </c>
      <c r="AI352" s="13" t="str">
        <f t="shared" si="1424"/>
        <v/>
      </c>
      <c r="AK352" s="12"/>
      <c r="AS352" s="7">
        <f t="shared" si="1381"/>
        <v>30.200181569482165</v>
      </c>
      <c r="AT352" s="7">
        <f t="shared" ref="AT352:AU352" si="1425">((AD352/AD340)-1)*100</f>
        <v>58.579857768900048</v>
      </c>
      <c r="AU352" s="7">
        <f t="shared" si="1425"/>
        <v>10.30134352485037</v>
      </c>
      <c r="AV352" s="7">
        <f t="shared" si="1388"/>
        <v>19.898838044631795</v>
      </c>
      <c r="AW352" s="7"/>
      <c r="AX352" s="7">
        <f t="shared" si="1296"/>
        <v>187.44446917884466</v>
      </c>
      <c r="AY352" s="7">
        <f t="shared" ref="AY352:AZ352" si="1426">((AD352/AD291)-1)*100</f>
        <v>51.489175834030206</v>
      </c>
      <c r="AZ352" s="7">
        <f t="shared" si="1426"/>
        <v>198.54559429236974</v>
      </c>
      <c r="BA352" s="7">
        <f t="shared" si="1298"/>
        <v>-11.101125113525086</v>
      </c>
      <c r="BB352" s="7"/>
      <c r="BC352" s="7">
        <f t="shared" si="1238"/>
        <v>268.18941434902615</v>
      </c>
      <c r="BD352" s="7">
        <f t="shared" ref="BD352:BE352" si="1427">((AD352/AD240)-1)*100</f>
        <v>55.34331808723887</v>
      </c>
      <c r="BE352" s="7">
        <f t="shared" si="1427"/>
        <v>403.34916081384489</v>
      </c>
      <c r="BF352" s="7">
        <f t="shared" si="1240"/>
        <v>-135.15974646481874</v>
      </c>
      <c r="BH352" s="1">
        <f t="shared" si="1391"/>
        <v>275</v>
      </c>
      <c r="BI352" s="1">
        <f t="shared" si="1392"/>
        <v>230</v>
      </c>
      <c r="BJ352" s="1">
        <f t="shared" si="1393"/>
        <v>273</v>
      </c>
      <c r="BK352" s="1">
        <f t="shared" si="1394"/>
        <v>163</v>
      </c>
      <c r="BL352" s="1">
        <f t="shared" si="1395"/>
        <v>330</v>
      </c>
      <c r="BN352" s="1">
        <f t="shared" si="1304"/>
        <v>281</v>
      </c>
      <c r="BO352" s="1">
        <f t="shared" si="1305"/>
        <v>269</v>
      </c>
      <c r="BP352" s="1">
        <f t="shared" si="1306"/>
        <v>278</v>
      </c>
      <c r="BQ352" s="1">
        <f t="shared" si="1307"/>
        <v>82</v>
      </c>
      <c r="BR352" s="1">
        <f t="shared" si="1308"/>
        <v>281</v>
      </c>
      <c r="BT352" s="1">
        <f t="shared" si="1245"/>
        <v>230</v>
      </c>
      <c r="BU352" s="1">
        <f t="shared" si="1246"/>
        <v>230</v>
      </c>
      <c r="BV352" s="1">
        <f t="shared" si="1247"/>
        <v>230</v>
      </c>
      <c r="BW352" s="1">
        <f t="shared" si="1248"/>
        <v>68</v>
      </c>
      <c r="BX352" s="1">
        <f t="shared" si="1249"/>
        <v>230</v>
      </c>
    </row>
    <row r="353" spans="1:76">
      <c r="A353" s="1">
        <v>2000</v>
      </c>
      <c r="B353" s="1">
        <v>6</v>
      </c>
      <c r="C353" s="4">
        <v>7.1266999999999996</v>
      </c>
      <c r="D353" s="4">
        <v>2.4649999999999999</v>
      </c>
      <c r="E353" s="2">
        <f t="shared" si="1323"/>
        <v>26419.791313787267</v>
      </c>
      <c r="F353" s="2">
        <f t="shared" si="1324"/>
        <v>39852.747359135872</v>
      </c>
      <c r="G353" s="5">
        <f t="shared" si="1325"/>
        <v>0.66293525702766321</v>
      </c>
      <c r="H353" s="4">
        <f t="shared" si="1326"/>
        <v>0.66138923700096919</v>
      </c>
      <c r="I353" s="4">
        <f t="shared" si="1327"/>
        <v>0.59358899883233163</v>
      </c>
      <c r="J353" s="4">
        <f t="shared" si="1328"/>
        <v>6.7800238168637561E-2</v>
      </c>
      <c r="K353" s="2" t="str">
        <f t="shared" si="1337"/>
        <v>GSCI</v>
      </c>
      <c r="L353" s="11">
        <f t="shared" si="1338"/>
        <v>99706.426153700217</v>
      </c>
      <c r="M353" s="2">
        <f t="shared" si="1329"/>
        <v>45004.813093487246</v>
      </c>
      <c r="N353" s="2">
        <f t="shared" si="1330"/>
        <v>25729.599867657103</v>
      </c>
      <c r="O353" s="2">
        <f t="shared" si="1331"/>
        <v>19275.213225830143</v>
      </c>
      <c r="P353" s="2">
        <f t="shared" si="1339"/>
        <v>26419.791313787267</v>
      </c>
      <c r="Q353" s="2">
        <f t="shared" si="1340"/>
        <v>39852.747359135872</v>
      </c>
      <c r="U353" s="5">
        <f t="shared" si="1332"/>
        <v>7.1266999999999996</v>
      </c>
      <c r="V353" s="4">
        <v>2.4605999999999999</v>
      </c>
      <c r="X353" s="6">
        <v>36678</v>
      </c>
      <c r="Y353" s="2" t="str">
        <f t="shared" si="1341"/>
        <v>DBC</v>
      </c>
      <c r="Z353" s="11">
        <f t="shared" si="1346"/>
        <v>98437.939804901253</v>
      </c>
      <c r="AA353" s="16">
        <f t="shared" si="1192"/>
        <v>44594.556736064049</v>
      </c>
      <c r="AB353" s="16">
        <f t="shared" si="1193"/>
        <v>25501.743061236633</v>
      </c>
      <c r="AC353" s="16">
        <f t="shared" si="1194"/>
        <v>19092.813674827416</v>
      </c>
      <c r="AD353" s="2">
        <f t="shared" si="1317"/>
        <v>26419.791313787267</v>
      </c>
      <c r="AE353" s="2">
        <f t="shared" si="1318"/>
        <v>39173.893778223413</v>
      </c>
      <c r="AF353" s="12" t="str">
        <f t="shared" si="1385"/>
        <v/>
      </c>
      <c r="AG353" s="13" t="str">
        <f t="shared" si="1379"/>
        <v/>
      </c>
      <c r="AH353" s="13" t="str">
        <f t="shared" ref="AH353:AI353" si="1428">IF($B353=12,((AD353/AD341)-1)*100,"")</f>
        <v/>
      </c>
      <c r="AI353" s="13" t="str">
        <f t="shared" si="1428"/>
        <v/>
      </c>
      <c r="AK353" s="12"/>
      <c r="AS353" s="7">
        <f t="shared" si="1381"/>
        <v>32.1864324321147</v>
      </c>
      <c r="AT353" s="7">
        <f t="shared" ref="AT353:AU353" si="1429">((AD353/AD341)-1)*100</f>
        <v>59.615385728609269</v>
      </c>
      <c r="AU353" s="7">
        <f t="shared" si="1429"/>
        <v>7.1063604761534283</v>
      </c>
      <c r="AV353" s="7">
        <f t="shared" si="1388"/>
        <v>25.080071955961273</v>
      </c>
      <c r="AW353" s="7"/>
      <c r="AX353" s="7">
        <f t="shared" si="1296"/>
        <v>196.1546646955195</v>
      </c>
      <c r="AY353" s="7">
        <f t="shared" ref="AY353:AZ353" si="1430">((AD353/AD292)-1)*100</f>
        <v>63.667362134053974</v>
      </c>
      <c r="AZ353" s="7">
        <f t="shared" si="1430"/>
        <v>194.19443639448309</v>
      </c>
      <c r="BA353" s="7">
        <f t="shared" si="1298"/>
        <v>1.960228301036409</v>
      </c>
      <c r="BB353" s="7"/>
      <c r="BC353" s="7">
        <f t="shared" si="1238"/>
        <v>268.10247997371789</v>
      </c>
      <c r="BD353" s="7">
        <f t="shared" ref="BD353:BE353" si="1431">((AD353/AD241)-1)*100</f>
        <v>64.13191604475972</v>
      </c>
      <c r="BE353" s="7">
        <f t="shared" si="1431"/>
        <v>381.31119369197989</v>
      </c>
      <c r="BF353" s="7">
        <f t="shared" si="1240"/>
        <v>-113.208713718262</v>
      </c>
      <c r="BH353" s="1">
        <f t="shared" si="1391"/>
        <v>276</v>
      </c>
      <c r="BI353" s="1">
        <f t="shared" si="1392"/>
        <v>231</v>
      </c>
      <c r="BJ353" s="1">
        <f t="shared" si="1393"/>
        <v>274</v>
      </c>
      <c r="BK353" s="1">
        <f t="shared" si="1394"/>
        <v>164</v>
      </c>
      <c r="BL353" s="1">
        <f t="shared" si="1395"/>
        <v>331</v>
      </c>
      <c r="BN353" s="1">
        <f t="shared" si="1304"/>
        <v>282</v>
      </c>
      <c r="BO353" s="1">
        <f t="shared" si="1305"/>
        <v>270</v>
      </c>
      <c r="BP353" s="1">
        <f t="shared" si="1306"/>
        <v>279</v>
      </c>
      <c r="BQ353" s="1">
        <f t="shared" si="1307"/>
        <v>83</v>
      </c>
      <c r="BR353" s="1">
        <f t="shared" si="1308"/>
        <v>282</v>
      </c>
      <c r="BT353" s="1">
        <f t="shared" si="1245"/>
        <v>231</v>
      </c>
      <c r="BU353" s="1">
        <f t="shared" si="1246"/>
        <v>231</v>
      </c>
      <c r="BV353" s="1">
        <f t="shared" si="1247"/>
        <v>231</v>
      </c>
      <c r="BW353" s="1">
        <f t="shared" si="1248"/>
        <v>68</v>
      </c>
      <c r="BX353" s="1">
        <f t="shared" si="1249"/>
        <v>231</v>
      </c>
    </row>
    <row r="354" spans="1:76">
      <c r="A354" s="1">
        <v>2000</v>
      </c>
      <c r="B354" s="1">
        <v>7</v>
      </c>
      <c r="C354" s="4">
        <v>-7.6798000000000002</v>
      </c>
      <c r="D354" s="4">
        <v>-1.5629999999999999</v>
      </c>
      <c r="E354" s="2">
        <f t="shared" si="1323"/>
        <v>24390.804180471034</v>
      </c>
      <c r="F354" s="2">
        <f t="shared" si="1324"/>
        <v>39229.848917912575</v>
      </c>
      <c r="G354" s="5">
        <f t="shared" si="1325"/>
        <v>0.62174096646428967</v>
      </c>
      <c r="H354" s="4">
        <f t="shared" si="1326"/>
        <v>0.62362897934698869</v>
      </c>
      <c r="I354" s="4">
        <f t="shared" si="1327"/>
        <v>0.60099741136705742</v>
      </c>
      <c r="J354" s="4">
        <f t="shared" si="1328"/>
        <v>2.2631567979931266E-2</v>
      </c>
      <c r="K354" s="2" t="str">
        <f t="shared" si="1337"/>
        <v>GSCI</v>
      </c>
      <c r="L354" s="11">
        <f t="shared" si="1338"/>
        <v>92049.172037948345</v>
      </c>
      <c r="M354" s="2">
        <f t="shared" si="1329"/>
        <v>42727.559700131191</v>
      </c>
      <c r="N354" s="2">
        <f t="shared" si="1330"/>
        <v>23753.618057020773</v>
      </c>
      <c r="O354" s="2">
        <f t="shared" si="1331"/>
        <v>18973.941643110418</v>
      </c>
      <c r="P354" s="2">
        <f t="shared" si="1339"/>
        <v>24390.804180471034</v>
      </c>
      <c r="Q354" s="2">
        <f t="shared" si="1340"/>
        <v>39229.848917912575</v>
      </c>
      <c r="U354" s="5">
        <f t="shared" si="1332"/>
        <v>-7.6798000000000002</v>
      </c>
      <c r="V354" s="4">
        <v>-1.5653999999999999</v>
      </c>
      <c r="X354" s="6">
        <v>36708</v>
      </c>
      <c r="Y354" s="2" t="str">
        <f t="shared" si="1341"/>
        <v>DBC</v>
      </c>
      <c r="Z354" s="11">
        <f t="shared" si="1346"/>
        <v>90878.102903764448</v>
      </c>
      <c r="AA354" s="16">
        <f t="shared" si="1192"/>
        <v>42337.194967181451</v>
      </c>
      <c r="AB354" s="16">
        <f t="shared" si="1193"/>
        <v>23543.26019761978</v>
      </c>
      <c r="AC354" s="16">
        <f t="shared" si="1194"/>
        <v>18793.934769561667</v>
      </c>
      <c r="AD354" s="2">
        <f t="shared" si="1317"/>
        <v>24390.804180471034</v>
      </c>
      <c r="AE354" s="2">
        <f t="shared" si="1318"/>
        <v>38560.665645019108</v>
      </c>
      <c r="AF354" s="12" t="str">
        <f t="shared" si="1385"/>
        <v/>
      </c>
      <c r="AG354" s="13" t="str">
        <f t="shared" si="1379"/>
        <v/>
      </c>
      <c r="AH354" s="13" t="str">
        <f t="shared" ref="AH354:AI354" si="1432">IF($B354=12,((AD354/AD342)-1)*100,"")</f>
        <v/>
      </c>
      <c r="AI354" s="13" t="str">
        <f t="shared" si="1432"/>
        <v/>
      </c>
      <c r="AK354" s="12"/>
      <c r="AS354" s="7">
        <f t="shared" si="1381"/>
        <v>25.978146743560071</v>
      </c>
      <c r="AT354" s="7">
        <f t="shared" ref="AT354:AU354" si="1433">((AD354/AD342)-1)*100</f>
        <v>42.254022531141388</v>
      </c>
      <c r="AU354" s="7">
        <f t="shared" si="1433"/>
        <v>8.8365182020193167</v>
      </c>
      <c r="AV354" s="7">
        <f t="shared" si="1388"/>
        <v>17.141628541540754</v>
      </c>
      <c r="AW354" s="7"/>
      <c r="AX354" s="7">
        <f t="shared" si="1296"/>
        <v>167.28154563331543</v>
      </c>
      <c r="AY354" s="7">
        <f t="shared" ref="AY354:AZ354" si="1434">((AD354/AD293)-1)*100</f>
        <v>53.842744460808191</v>
      </c>
      <c r="AZ354" s="7">
        <f t="shared" si="1434"/>
        <v>183.09740997893687</v>
      </c>
      <c r="BA354" s="7">
        <f t="shared" si="1298"/>
        <v>-15.815864345621435</v>
      </c>
      <c r="BB354" s="7"/>
      <c r="BC354" s="7">
        <f t="shared" si="1238"/>
        <v>231.79682657700135</v>
      </c>
      <c r="BD354" s="7">
        <f t="shared" ref="BD354:BE354" si="1435">((AD354/AD242)-1)*100</f>
        <v>46.030050013737167</v>
      </c>
      <c r="BE354" s="7">
        <f t="shared" si="1435"/>
        <v>362.57322476218559</v>
      </c>
      <c r="BF354" s="7">
        <f t="shared" si="1240"/>
        <v>-130.77639818518423</v>
      </c>
      <c r="BH354" s="1">
        <f t="shared" si="1391"/>
        <v>277</v>
      </c>
      <c r="BI354" s="1">
        <f t="shared" si="1392"/>
        <v>232</v>
      </c>
      <c r="BJ354" s="1">
        <f t="shared" si="1393"/>
        <v>275</v>
      </c>
      <c r="BK354" s="1">
        <f t="shared" si="1394"/>
        <v>165</v>
      </c>
      <c r="BL354" s="1">
        <f t="shared" si="1395"/>
        <v>332</v>
      </c>
      <c r="BN354" s="1">
        <f t="shared" si="1304"/>
        <v>283</v>
      </c>
      <c r="BO354" s="1">
        <f t="shared" si="1305"/>
        <v>271</v>
      </c>
      <c r="BP354" s="1">
        <f t="shared" si="1306"/>
        <v>280</v>
      </c>
      <c r="BQ354" s="1">
        <f t="shared" si="1307"/>
        <v>83</v>
      </c>
      <c r="BR354" s="1">
        <f t="shared" si="1308"/>
        <v>283</v>
      </c>
      <c r="BT354" s="1">
        <f t="shared" si="1245"/>
        <v>232</v>
      </c>
      <c r="BU354" s="1">
        <f t="shared" si="1246"/>
        <v>232</v>
      </c>
      <c r="BV354" s="1">
        <f t="shared" si="1247"/>
        <v>232</v>
      </c>
      <c r="BW354" s="1">
        <f t="shared" si="1248"/>
        <v>68</v>
      </c>
      <c r="BX354" s="1">
        <f t="shared" si="1249"/>
        <v>232</v>
      </c>
    </row>
    <row r="355" spans="1:76">
      <c r="A355" s="1">
        <v>2000</v>
      </c>
      <c r="B355" s="1">
        <v>8</v>
      </c>
      <c r="C355" s="4">
        <v>15.4087</v>
      </c>
      <c r="D355" s="4">
        <v>6.2110000000000003</v>
      </c>
      <c r="E355" s="2">
        <f t="shared" si="1323"/>
        <v>28149.110024227277</v>
      </c>
      <c r="F355" s="2">
        <f t="shared" si="1324"/>
        <v>41666.41483420413</v>
      </c>
      <c r="G355" s="5">
        <f t="shared" si="1325"/>
        <v>0.67558272378931816</v>
      </c>
      <c r="H355" s="4">
        <f t="shared" si="1326"/>
        <v>0.67310873595873111</v>
      </c>
      <c r="I355" s="4">
        <f t="shared" si="1327"/>
        <v>0.62062512516238921</v>
      </c>
      <c r="J355" s="4">
        <f t="shared" si="1328"/>
        <v>5.2483610796341895E-2</v>
      </c>
      <c r="K355" s="2" t="str">
        <f t="shared" si="1337"/>
        <v>GSCI</v>
      </c>
      <c r="L355" s="11">
        <f t="shared" si="1338"/>
        <v>106232.7528097597</v>
      </c>
      <c r="M355" s="2">
        <f t="shared" si="1329"/>
        <v>47566.154961136941</v>
      </c>
      <c r="N355" s="2">
        <f t="shared" si="1330"/>
        <v>27413.741802572935</v>
      </c>
      <c r="O355" s="2">
        <f t="shared" si="1331"/>
        <v>20152.41315856401</v>
      </c>
      <c r="P355" s="2">
        <f t="shared" si="1339"/>
        <v>28149.110024227277</v>
      </c>
      <c r="Q355" s="2">
        <f t="shared" si="1340"/>
        <v>41666.41483420413</v>
      </c>
      <c r="U355" s="5">
        <f t="shared" si="1332"/>
        <v>15.4087</v>
      </c>
      <c r="V355" s="4">
        <v>6.1727999999999996</v>
      </c>
      <c r="X355" s="6">
        <v>36739</v>
      </c>
      <c r="Y355" s="2" t="str">
        <f t="shared" si="1341"/>
        <v>DBC</v>
      </c>
      <c r="Z355" s="11">
        <f t="shared" si="1346"/>
        <v>104881.23714589681</v>
      </c>
      <c r="AA355" s="16">
        <f t="shared" si="1192"/>
        <v>47125.017306707596</v>
      </c>
      <c r="AB355" s="16">
        <f t="shared" si="1193"/>
        <v>27170.970531690422</v>
      </c>
      <c r="AC355" s="16">
        <f t="shared" si="1194"/>
        <v>19954.04677501717</v>
      </c>
      <c r="AD355" s="2">
        <f t="shared" si="1317"/>
        <v>28149.110024227277</v>
      </c>
      <c r="AE355" s="2">
        <f t="shared" si="1318"/>
        <v>40940.938413954849</v>
      </c>
      <c r="AF355" s="12" t="str">
        <f t="shared" si="1385"/>
        <v/>
      </c>
      <c r="AG355" s="13" t="str">
        <f t="shared" si="1379"/>
        <v/>
      </c>
      <c r="AH355" s="13" t="str">
        <f t="shared" ref="AH355:AI355" si="1436">IF($B355=12,((AD355/AD343)-1)*100,"")</f>
        <v/>
      </c>
      <c r="AI355" s="13" t="str">
        <f t="shared" si="1436"/>
        <v/>
      </c>
      <c r="AK355" s="12"/>
      <c r="AS355" s="7">
        <f t="shared" si="1381"/>
        <v>35.829897429826431</v>
      </c>
      <c r="AT355" s="7">
        <f t="shared" ref="AT355:AU355" si="1437">((AD355/AD343)-1)*100</f>
        <v>53.378580244695485</v>
      </c>
      <c r="AU355" s="7">
        <f t="shared" si="1437"/>
        <v>16.139541388484592</v>
      </c>
      <c r="AV355" s="7">
        <f t="shared" si="1388"/>
        <v>19.69035604134184</v>
      </c>
      <c r="AW355" s="7"/>
      <c r="AX355" s="7">
        <f t="shared" si="1296"/>
        <v>198.60762637068783</v>
      </c>
      <c r="AY355" s="7">
        <f t="shared" ref="AY355:AZ355" si="1438">((AD355/AD294)-1)*100</f>
        <v>73.029252497566802</v>
      </c>
      <c r="AZ355" s="7">
        <f t="shared" si="1438"/>
        <v>190.96619787913701</v>
      </c>
      <c r="BA355" s="7">
        <f t="shared" si="1298"/>
        <v>7.6414284915508119</v>
      </c>
      <c r="BB355" s="7"/>
      <c r="BC355" s="7">
        <f t="shared" si="1238"/>
        <v>282.01702384725377</v>
      </c>
      <c r="BD355" s="7">
        <f t="shared" ref="BD355:BE355" si="1439">((AD355/AD243)-1)*100</f>
        <v>64.798530808852604</v>
      </c>
      <c r="BE355" s="7">
        <f t="shared" si="1439"/>
        <v>389.96572600966289</v>
      </c>
      <c r="BF355" s="7">
        <f t="shared" si="1240"/>
        <v>-107.94870216240912</v>
      </c>
      <c r="BH355" s="1">
        <f t="shared" si="1391"/>
        <v>278</v>
      </c>
      <c r="BI355" s="1">
        <f t="shared" si="1392"/>
        <v>233</v>
      </c>
      <c r="BJ355" s="1">
        <f t="shared" si="1393"/>
        <v>276</v>
      </c>
      <c r="BK355" s="1">
        <f t="shared" si="1394"/>
        <v>166</v>
      </c>
      <c r="BL355" s="1">
        <f t="shared" si="1395"/>
        <v>333</v>
      </c>
      <c r="BN355" s="1">
        <f t="shared" si="1304"/>
        <v>284</v>
      </c>
      <c r="BO355" s="1">
        <f t="shared" si="1305"/>
        <v>272</v>
      </c>
      <c r="BP355" s="1">
        <f t="shared" si="1306"/>
        <v>281</v>
      </c>
      <c r="BQ355" s="1">
        <f t="shared" si="1307"/>
        <v>84</v>
      </c>
      <c r="BR355" s="1">
        <f t="shared" si="1308"/>
        <v>284</v>
      </c>
      <c r="BT355" s="1">
        <f t="shared" si="1245"/>
        <v>233</v>
      </c>
      <c r="BU355" s="1">
        <f t="shared" si="1246"/>
        <v>233</v>
      </c>
      <c r="BV355" s="1">
        <f t="shared" si="1247"/>
        <v>233</v>
      </c>
      <c r="BW355" s="1">
        <f t="shared" si="1248"/>
        <v>68</v>
      </c>
      <c r="BX355" s="1">
        <f t="shared" si="1249"/>
        <v>233</v>
      </c>
    </row>
    <row r="356" spans="1:76">
      <c r="A356" s="1">
        <v>2000</v>
      </c>
      <c r="B356" s="1">
        <v>9</v>
      </c>
      <c r="C356" s="4">
        <v>-1.369</v>
      </c>
      <c r="D356" s="4">
        <v>-5.2789999999999999</v>
      </c>
      <c r="E356" s="2">
        <f t="shared" si="1323"/>
        <v>27763.748707995604</v>
      </c>
      <c r="F356" s="2">
        <f t="shared" si="1324"/>
        <v>39466.844795106495</v>
      </c>
      <c r="G356" s="5">
        <f t="shared" si="1325"/>
        <v>0.70347018749869861</v>
      </c>
      <c r="H356" s="4">
        <f t="shared" si="1326"/>
        <v>0.70202440409203348</v>
      </c>
      <c r="I356" s="4">
        <f t="shared" si="1327"/>
        <v>0.64242645735615489</v>
      </c>
      <c r="J356" s="4">
        <f t="shared" si="1328"/>
        <v>5.9597946735878593E-2</v>
      </c>
      <c r="K356" s="2" t="str">
        <f t="shared" si="1337"/>
        <v>GSCI</v>
      </c>
      <c r="L356" s="11">
        <f t="shared" si="1338"/>
        <v>104778.42642379408</v>
      </c>
      <c r="M356" s="2">
        <f t="shared" si="1329"/>
        <v>46127.014945219125</v>
      </c>
      <c r="N356" s="2">
        <f t="shared" si="1330"/>
        <v>27038.447677295713</v>
      </c>
      <c r="O356" s="2">
        <f t="shared" si="1331"/>
        <v>19088.567267923416</v>
      </c>
      <c r="P356" s="2">
        <f t="shared" si="1339"/>
        <v>27763.748707995604</v>
      </c>
      <c r="Q356" s="2">
        <f t="shared" si="1340"/>
        <v>39466.844795106495</v>
      </c>
      <c r="U356" s="5">
        <f t="shared" si="1332"/>
        <v>-1.369</v>
      </c>
      <c r="V356" s="4">
        <v>-5.2766000000000002</v>
      </c>
      <c r="X356" s="6">
        <v>36770</v>
      </c>
      <c r="Y356" s="2" t="str">
        <f t="shared" si="1341"/>
        <v>DBC</v>
      </c>
      <c r="Z356" s="11">
        <f t="shared" si="1346"/>
        <v>103445.41300936948</v>
      </c>
      <c r="AA356" s="16">
        <f t="shared" si="1192"/>
        <v>45700.151487998199</v>
      </c>
      <c r="AB356" s="16">
        <f t="shared" si="1193"/>
        <v>26798.99994511158</v>
      </c>
      <c r="AC356" s="16">
        <f t="shared" si="1194"/>
        <v>18901.151542886615</v>
      </c>
      <c r="AD356" s="2">
        <f t="shared" si="1317"/>
        <v>27763.748707995604</v>
      </c>
      <c r="AE356" s="2">
        <f t="shared" si="1318"/>
        <v>38780.648857604108</v>
      </c>
      <c r="AF356" s="12" t="str">
        <f t="shared" si="1385"/>
        <v/>
      </c>
      <c r="AG356" s="13" t="str">
        <f t="shared" si="1379"/>
        <v/>
      </c>
      <c r="AH356" s="13" t="str">
        <f t="shared" ref="AH356:AI356" si="1440">IF($B356=12,((AD356/AD344)-1)*100,"")</f>
        <v/>
      </c>
      <c r="AI356" s="13" t="str">
        <f t="shared" si="1440"/>
        <v/>
      </c>
      <c r="AK356" s="12"/>
      <c r="AS356" s="7">
        <f t="shared" si="1381"/>
        <v>27.222383681178709</v>
      </c>
      <c r="AT356" s="7">
        <f t="shared" ref="AT356:AU356" si="1441">((AD356/AD344)-1)*100</f>
        <v>43.659009935174041</v>
      </c>
      <c r="AU356" s="7">
        <f t="shared" si="1441"/>
        <v>13.132186854138084</v>
      </c>
      <c r="AV356" s="7">
        <f t="shared" si="1388"/>
        <v>14.090196827040625</v>
      </c>
      <c r="AW356" s="7"/>
      <c r="AX356" s="7">
        <f t="shared" si="1296"/>
        <v>193.78932769701831</v>
      </c>
      <c r="AY356" s="7">
        <f t="shared" ref="AY356:AZ356" si="1442">((AD356/AD295)-1)*100</f>
        <v>67.117916438217762</v>
      </c>
      <c r="AZ356" s="7">
        <f t="shared" si="1442"/>
        <v>174.92960049501588</v>
      </c>
      <c r="BA356" s="7">
        <f t="shared" si="1298"/>
        <v>18.859727202002432</v>
      </c>
      <c r="BB356" s="7"/>
      <c r="BC356" s="7">
        <f t="shared" si="1238"/>
        <v>261.20483424160221</v>
      </c>
      <c r="BD356" s="7">
        <f t="shared" ref="BD356:BE356" si="1443">((AD356/AD244)-1)*100</f>
        <v>62.62570328215984</v>
      </c>
      <c r="BE356" s="7">
        <f t="shared" si="1443"/>
        <v>344.91841412565628</v>
      </c>
      <c r="BF356" s="7">
        <f t="shared" si="1240"/>
        <v>-83.71357988405407</v>
      </c>
      <c r="BH356" s="1">
        <f t="shared" si="1391"/>
        <v>279</v>
      </c>
      <c r="BI356" s="1">
        <f t="shared" si="1392"/>
        <v>234</v>
      </c>
      <c r="BJ356" s="1">
        <f t="shared" si="1393"/>
        <v>277</v>
      </c>
      <c r="BK356" s="1">
        <f t="shared" si="1394"/>
        <v>167</v>
      </c>
      <c r="BL356" s="1">
        <f t="shared" si="1395"/>
        <v>334</v>
      </c>
      <c r="BN356" s="1">
        <f t="shared" si="1304"/>
        <v>285</v>
      </c>
      <c r="BO356" s="1">
        <f t="shared" si="1305"/>
        <v>273</v>
      </c>
      <c r="BP356" s="1">
        <f t="shared" si="1306"/>
        <v>282</v>
      </c>
      <c r="BQ356" s="1">
        <f t="shared" si="1307"/>
        <v>85</v>
      </c>
      <c r="BR356" s="1">
        <f t="shared" si="1308"/>
        <v>285</v>
      </c>
      <c r="BT356" s="1">
        <f t="shared" si="1245"/>
        <v>234</v>
      </c>
      <c r="BU356" s="1">
        <f t="shared" si="1246"/>
        <v>234</v>
      </c>
      <c r="BV356" s="1">
        <f t="shared" si="1247"/>
        <v>234</v>
      </c>
      <c r="BW356" s="1">
        <f t="shared" si="1248"/>
        <v>68</v>
      </c>
      <c r="BX356" s="1">
        <f t="shared" si="1249"/>
        <v>234</v>
      </c>
    </row>
    <row r="357" spans="1:76">
      <c r="A357" s="1">
        <v>2000</v>
      </c>
      <c r="B357" s="1">
        <v>10</v>
      </c>
      <c r="C357" s="4">
        <v>0.2253</v>
      </c>
      <c r="D357" s="4">
        <v>-0.42299999999999999</v>
      </c>
      <c r="E357" s="2">
        <f t="shared" si="1323"/>
        <v>27826.30043383472</v>
      </c>
      <c r="F357" s="2">
        <f t="shared" si="1324"/>
        <v>39299.900041623194</v>
      </c>
      <c r="G357" s="5">
        <f t="shared" si="1325"/>
        <v>0.70805015799947102</v>
      </c>
      <c r="H357" s="4">
        <f t="shared" si="1326"/>
        <v>0.70776321733721215</v>
      </c>
      <c r="I357" s="4">
        <f t="shared" si="1327"/>
        <v>0.65969585226229077</v>
      </c>
      <c r="J357" s="4">
        <f t="shared" si="1328"/>
        <v>4.8067365074921375E-2</v>
      </c>
      <c r="K357" s="2" t="str">
        <f t="shared" si="1337"/>
        <v>GSCI</v>
      </c>
      <c r="L357" s="11">
        <f t="shared" si="1338"/>
        <v>105014.4922185269</v>
      </c>
      <c r="M357" s="2">
        <f t="shared" si="1329"/>
        <v>46107.187928292762</v>
      </c>
      <c r="N357" s="2">
        <f t="shared" si="1330"/>
        <v>27099.365299912661</v>
      </c>
      <c r="O357" s="2">
        <f t="shared" si="1331"/>
        <v>19007.822628380101</v>
      </c>
      <c r="P357" s="2">
        <f t="shared" si="1339"/>
        <v>27826.30043383472</v>
      </c>
      <c r="Q357" s="2">
        <f t="shared" si="1340"/>
        <v>39299.900041623194</v>
      </c>
      <c r="U357" s="5">
        <f t="shared" si="1332"/>
        <v>0.2253</v>
      </c>
      <c r="V357" s="4">
        <v>-0.41720000000000002</v>
      </c>
      <c r="X357" s="6">
        <v>36800</v>
      </c>
      <c r="Y357" s="2" t="str">
        <f t="shared" si="1341"/>
        <v>DBC</v>
      </c>
      <c r="Z357" s="11">
        <f t="shared" si="1346"/>
        <v>103678.4755248796</v>
      </c>
      <c r="AA357" s="16">
        <f t="shared" si="1192"/>
        <v>45681.674030637609</v>
      </c>
      <c r="AB357" s="16">
        <f t="shared" si="1193"/>
        <v>26859.378091987917</v>
      </c>
      <c r="AC357" s="16">
        <f t="shared" si="1194"/>
        <v>18822.295938649691</v>
      </c>
      <c r="AD357" s="2">
        <f t="shared" si="1317"/>
        <v>27826.30043383472</v>
      </c>
      <c r="AE357" s="2">
        <f t="shared" si="1318"/>
        <v>38618.855990570184</v>
      </c>
      <c r="AF357" s="12" t="str">
        <f t="shared" si="1385"/>
        <v/>
      </c>
      <c r="AG357" s="13" t="str">
        <f t="shared" si="1379"/>
        <v/>
      </c>
      <c r="AH357" s="13" t="str">
        <f t="shared" ref="AH357:AI357" si="1444">IF($B357=12,((AD357/AD345)-1)*100,"")</f>
        <v/>
      </c>
      <c r="AI357" s="13" t="str">
        <f t="shared" si="1444"/>
        <v/>
      </c>
      <c r="AK357" s="12"/>
      <c r="AS357" s="7">
        <f t="shared" si="1381"/>
        <v>34.442341716261751</v>
      </c>
      <c r="AT357" s="7">
        <f t="shared" ref="AT357:AU357" si="1445">((AD357/AD345)-1)*100</f>
        <v>51.811757848566401</v>
      </c>
      <c r="AU357" s="7">
        <f t="shared" si="1445"/>
        <v>5.9743816092374225</v>
      </c>
      <c r="AV357" s="7">
        <f t="shared" si="1388"/>
        <v>28.467960107024329</v>
      </c>
      <c r="AW357" s="7"/>
      <c r="AX357" s="7">
        <f t="shared" si="1296"/>
        <v>182.62208757679304</v>
      </c>
      <c r="AY357" s="7">
        <f t="shared" ref="AY357:AZ357" si="1446">((AD357/AD296)-1)*100</f>
        <v>66.790078602016735</v>
      </c>
      <c r="AZ357" s="7">
        <f t="shared" si="1446"/>
        <v>162.78377912641457</v>
      </c>
      <c r="BA357" s="7">
        <f t="shared" si="1298"/>
        <v>19.838308450378463</v>
      </c>
      <c r="BB357" s="7"/>
      <c r="BC357" s="7">
        <f t="shared" si="1238"/>
        <v>279.39889197450043</v>
      </c>
      <c r="BD357" s="7">
        <f t="shared" ref="BD357:BE357" si="1447">((AD357/AD245)-1)*100</f>
        <v>66.945194246210576</v>
      </c>
      <c r="BE357" s="7">
        <f t="shared" si="1447"/>
        <v>364.33332407793426</v>
      </c>
      <c r="BF357" s="7">
        <f t="shared" si="1240"/>
        <v>-84.934432103433835</v>
      </c>
      <c r="BH357" s="1">
        <f t="shared" si="1391"/>
        <v>280</v>
      </c>
      <c r="BI357" s="1">
        <f t="shared" si="1392"/>
        <v>235</v>
      </c>
      <c r="BJ357" s="1">
        <f t="shared" si="1393"/>
        <v>278</v>
      </c>
      <c r="BK357" s="1">
        <f t="shared" si="1394"/>
        <v>168</v>
      </c>
      <c r="BL357" s="1">
        <f t="shared" si="1395"/>
        <v>335</v>
      </c>
      <c r="BN357" s="1">
        <f t="shared" si="1304"/>
        <v>286</v>
      </c>
      <c r="BO357" s="1">
        <f t="shared" si="1305"/>
        <v>274</v>
      </c>
      <c r="BP357" s="1">
        <f t="shared" si="1306"/>
        <v>283</v>
      </c>
      <c r="BQ357" s="1">
        <f t="shared" si="1307"/>
        <v>86</v>
      </c>
      <c r="BR357" s="1">
        <f t="shared" si="1308"/>
        <v>286</v>
      </c>
      <c r="BT357" s="1">
        <f t="shared" si="1245"/>
        <v>235</v>
      </c>
      <c r="BU357" s="1">
        <f t="shared" si="1246"/>
        <v>235</v>
      </c>
      <c r="BV357" s="1">
        <f t="shared" si="1247"/>
        <v>235</v>
      </c>
      <c r="BW357" s="1">
        <f t="shared" si="1248"/>
        <v>68</v>
      </c>
      <c r="BX357" s="1">
        <f t="shared" si="1249"/>
        <v>235</v>
      </c>
    </row>
    <row r="358" spans="1:76">
      <c r="A358" s="1">
        <v>2000</v>
      </c>
      <c r="B358" s="1">
        <v>11</v>
      </c>
      <c r="C358" s="4">
        <v>9.2154000000000007</v>
      </c>
      <c r="D358" s="4">
        <v>-7.8840000000000003</v>
      </c>
      <c r="E358" s="2">
        <f t="shared" si="1323"/>
        <v>30390.605324014326</v>
      </c>
      <c r="F358" s="2">
        <f t="shared" si="1324"/>
        <v>36201.495922341623</v>
      </c>
      <c r="G358" s="5">
        <f t="shared" si="1325"/>
        <v>0.83948479336896331</v>
      </c>
      <c r="H358" s="4">
        <f t="shared" si="1326"/>
        <v>0.83321233736745126</v>
      </c>
      <c r="I358" s="4">
        <f t="shared" si="1327"/>
        <v>0.70700873150088883</v>
      </c>
      <c r="J358" s="4">
        <f t="shared" si="1328"/>
        <v>0.12620360586656243</v>
      </c>
      <c r="K358" s="2" t="str">
        <f t="shared" si="1337"/>
        <v>GSCI</v>
      </c>
      <c r="L358" s="11">
        <f t="shared" si="1338"/>
        <v>114691.99773443303</v>
      </c>
      <c r="M358" s="2">
        <f t="shared" si="1329"/>
        <v>47105.926102119425</v>
      </c>
      <c r="N358" s="2">
        <f t="shared" si="1330"/>
        <v>29596.680209760812</v>
      </c>
      <c r="O358" s="2">
        <f t="shared" si="1331"/>
        <v>17509.245892358613</v>
      </c>
      <c r="P358" s="2">
        <f t="shared" si="1339"/>
        <v>30390.605324014326</v>
      </c>
      <c r="Q358" s="2">
        <f t="shared" si="1340"/>
        <v>36201.495922341623</v>
      </c>
      <c r="U358" s="5">
        <f t="shared" si="1332"/>
        <v>9.2154000000000007</v>
      </c>
      <c r="V358" s="4">
        <v>-7.8689999999999998</v>
      </c>
      <c r="X358" s="6">
        <v>36831</v>
      </c>
      <c r="Y358" s="2" t="str">
        <f t="shared" si="1341"/>
        <v>DBC</v>
      </c>
      <c r="Z358" s="11">
        <f t="shared" si="1346"/>
        <v>113232.86175839936</v>
      </c>
      <c r="AA358" s="16">
        <f t="shared" si="1192"/>
        <v>46675.746691914319</v>
      </c>
      <c r="AB358" s="16">
        <f t="shared" si="1193"/>
        <v>29334.577220676973</v>
      </c>
      <c r="AC358" s="16">
        <f t="shared" si="1194"/>
        <v>17341.169471237346</v>
      </c>
      <c r="AD358" s="2">
        <f t="shared" si="1317"/>
        <v>30390.605324014326</v>
      </c>
      <c r="AE358" s="2">
        <f t="shared" si="1318"/>
        <v>35579.938212672212</v>
      </c>
      <c r="AF358" s="12" t="str">
        <f t="shared" si="1385"/>
        <v/>
      </c>
      <c r="AG358" s="13" t="str">
        <f t="shared" si="1379"/>
        <v/>
      </c>
      <c r="AH358" s="13" t="str">
        <f t="shared" ref="AH358:AI358" si="1448">IF($B358=12,((AD358/AD346)-1)*100,"")</f>
        <v/>
      </c>
      <c r="AI358" s="13" t="str">
        <f t="shared" si="1448"/>
        <v/>
      </c>
      <c r="AK358" s="12"/>
      <c r="AS358" s="7">
        <f t="shared" si="1381"/>
        <v>41.121404752862325</v>
      </c>
      <c r="AT358" s="7">
        <f t="shared" ref="AT358:AU358" si="1449">((AD358/AD346)-1)*100</f>
        <v>59.353729279766718</v>
      </c>
      <c r="AU358" s="7">
        <f t="shared" si="1449"/>
        <v>-4.2930461850569586</v>
      </c>
      <c r="AV358" s="7">
        <f t="shared" si="1388"/>
        <v>45.414450937919284</v>
      </c>
      <c r="AW358" s="7"/>
      <c r="AX358" s="7">
        <f t="shared" si="1296"/>
        <v>209.83181104487358</v>
      </c>
      <c r="AY358" s="7">
        <f t="shared" ref="AY358:AZ358" si="1450">((AD358/AD297)-1)*100</f>
        <v>80.345276299551998</v>
      </c>
      <c r="AZ358" s="7">
        <f t="shared" si="1450"/>
        <v>143.01907526997209</v>
      </c>
      <c r="BA358" s="7">
        <f t="shared" si="1298"/>
        <v>66.812735774901483</v>
      </c>
      <c r="BB358" s="7"/>
      <c r="BC358" s="7">
        <f t="shared" si="1238"/>
        <v>295.90871238142051</v>
      </c>
      <c r="BD358" s="7">
        <f t="shared" ref="BD358:BE358" si="1451">((AD358/AD246)-1)*100</f>
        <v>73.472692921585562</v>
      </c>
      <c r="BE358" s="7">
        <f t="shared" si="1451"/>
        <v>308.74340471258785</v>
      </c>
      <c r="BF358" s="7">
        <f t="shared" si="1240"/>
        <v>-12.834692331167332</v>
      </c>
      <c r="BH358" s="1">
        <f t="shared" si="1391"/>
        <v>281</v>
      </c>
      <c r="BI358" s="1">
        <f t="shared" si="1392"/>
        <v>236</v>
      </c>
      <c r="BJ358" s="1">
        <f t="shared" si="1393"/>
        <v>278</v>
      </c>
      <c r="BK358" s="1">
        <f t="shared" si="1394"/>
        <v>169</v>
      </c>
      <c r="BL358" s="1">
        <f t="shared" si="1395"/>
        <v>336</v>
      </c>
      <c r="BN358" s="1">
        <f t="shared" si="1304"/>
        <v>287</v>
      </c>
      <c r="BO358" s="1">
        <f t="shared" si="1305"/>
        <v>275</v>
      </c>
      <c r="BP358" s="1">
        <f t="shared" si="1306"/>
        <v>284</v>
      </c>
      <c r="BQ358" s="1">
        <f t="shared" si="1307"/>
        <v>87</v>
      </c>
      <c r="BR358" s="1">
        <f t="shared" si="1308"/>
        <v>287</v>
      </c>
      <c r="BT358" s="1">
        <f t="shared" si="1245"/>
        <v>236</v>
      </c>
      <c r="BU358" s="1">
        <f t="shared" si="1246"/>
        <v>236</v>
      </c>
      <c r="BV358" s="1">
        <f t="shared" si="1247"/>
        <v>236</v>
      </c>
      <c r="BW358" s="1">
        <f t="shared" si="1248"/>
        <v>68</v>
      </c>
      <c r="BX358" s="1">
        <f t="shared" si="1249"/>
        <v>236</v>
      </c>
    </row>
    <row r="359" spans="1:76">
      <c r="A359" s="1">
        <v>2000</v>
      </c>
      <c r="B359" s="1">
        <v>12</v>
      </c>
      <c r="C359" s="4">
        <v>-2.0617000000000001</v>
      </c>
      <c r="D359" s="4">
        <v>0.48899999999999999</v>
      </c>
      <c r="E359" s="2">
        <f t="shared" si="1323"/>
        <v>29764.042214049125</v>
      </c>
      <c r="F359" s="2">
        <f t="shared" si="1324"/>
        <v>36378.521237401874</v>
      </c>
      <c r="G359" s="5">
        <f t="shared" si="1325"/>
        <v>0.81817625350443879</v>
      </c>
      <c r="H359" s="4">
        <f t="shared" si="1326"/>
        <v>0.81889225749791561</v>
      </c>
      <c r="I359" s="4">
        <f t="shared" si="1327"/>
        <v>0.73626334255445469</v>
      </c>
      <c r="J359" s="4">
        <f t="shared" si="1328"/>
        <v>8.2628914943460918E-2</v>
      </c>
      <c r="K359" s="2" t="str">
        <f t="shared" si="1337"/>
        <v>GSCI</v>
      </c>
      <c r="L359" s="11">
        <f t="shared" si="1338"/>
        <v>112327.39281714222</v>
      </c>
      <c r="M359" s="2">
        <f t="shared" si="1329"/>
        <v>46581.351558648428</v>
      </c>
      <c r="N359" s="2">
        <f t="shared" si="1330"/>
        <v>28986.485453876176</v>
      </c>
      <c r="O359" s="2">
        <f t="shared" si="1331"/>
        <v>17594.866104772249</v>
      </c>
      <c r="P359" s="2">
        <f t="shared" si="1339"/>
        <v>29764.042214049125</v>
      </c>
      <c r="Q359" s="2">
        <f t="shared" si="1340"/>
        <v>36378.521237401874</v>
      </c>
      <c r="U359" s="5">
        <f t="shared" si="1332"/>
        <v>-2.0617000000000001</v>
      </c>
      <c r="V359" s="4">
        <v>0.51080000000000003</v>
      </c>
      <c r="X359" s="6">
        <v>36861</v>
      </c>
      <c r="Y359" s="2" t="str">
        <f t="shared" si="1341"/>
        <v>DBC</v>
      </c>
      <c r="Z359" s="11">
        <f t="shared" si="1346"/>
        <v>110898.33984752644</v>
      </c>
      <c r="AA359" s="16">
        <f t="shared" si="1192"/>
        <v>46159.534407014697</v>
      </c>
      <c r="AB359" s="16">
        <f t="shared" si="1193"/>
        <v>28729.786242118276</v>
      </c>
      <c r="AC359" s="16">
        <f t="shared" si="1194"/>
        <v>17429.748164896424</v>
      </c>
      <c r="AD359" s="2">
        <f t="shared" si="1317"/>
        <v>29764.042214049125</v>
      </c>
      <c r="AE359" s="2">
        <f t="shared" si="1318"/>
        <v>35761.680537062537</v>
      </c>
      <c r="AF359" s="12">
        <f t="shared" si="1385"/>
        <v>2000</v>
      </c>
      <c r="AG359" s="13">
        <f t="shared" si="1379"/>
        <v>32.610694247448826</v>
      </c>
      <c r="AH359" s="13">
        <f t="shared" ref="AH359:AI359" si="1452">IF($B359=12,((AD359/AD347)-1)*100,"")</f>
        <v>49.743468807705902</v>
      </c>
      <c r="AI359" s="13">
        <f t="shared" si="1452"/>
        <v>-9.1538332843544516</v>
      </c>
      <c r="AK359" s="12"/>
      <c r="AS359" s="7">
        <f t="shared" si="1381"/>
        <v>32.610694247448826</v>
      </c>
      <c r="AT359" s="7">
        <f t="shared" ref="AT359:AU359" si="1453">((AD359/AD347)-1)*100</f>
        <v>49.743468807705902</v>
      </c>
      <c r="AU359" s="7">
        <f t="shared" si="1453"/>
        <v>-9.1538332843544516</v>
      </c>
      <c r="AV359" s="7">
        <f t="shared" si="1388"/>
        <v>41.764527531803282</v>
      </c>
      <c r="AW359" s="7"/>
      <c r="AX359" s="7">
        <f t="shared" si="1296"/>
        <v>190.82120501412817</v>
      </c>
      <c r="AY359" s="7">
        <f t="shared" ref="AY359:AZ359" si="1454">((AD359/AD298)-1)*100</f>
        <v>71.984211952221955</v>
      </c>
      <c r="AZ359" s="7">
        <f t="shared" si="1454"/>
        <v>134.09955942899495</v>
      </c>
      <c r="BA359" s="7">
        <f t="shared" si="1298"/>
        <v>56.721645585133217</v>
      </c>
      <c r="BB359" s="7"/>
      <c r="BC359" s="7">
        <f t="shared" si="1238"/>
        <v>278.77312707778015</v>
      </c>
      <c r="BD359" s="7">
        <f t="shared" ref="BD359:BE359" si="1455">((AD359/AD247)-1)*100</f>
        <v>67.316685077777123</v>
      </c>
      <c r="BE359" s="7">
        <f t="shared" si="1455"/>
        <v>301.32390276730223</v>
      </c>
      <c r="BF359" s="7">
        <f t="shared" si="1240"/>
        <v>-22.550775689522084</v>
      </c>
      <c r="BH359" s="1">
        <f t="shared" si="1391"/>
        <v>282</v>
      </c>
      <c r="BI359" s="1">
        <f t="shared" si="1392"/>
        <v>237</v>
      </c>
      <c r="BJ359" s="1">
        <f t="shared" si="1393"/>
        <v>278</v>
      </c>
      <c r="BK359" s="1">
        <f t="shared" si="1394"/>
        <v>170</v>
      </c>
      <c r="BL359" s="1">
        <f t="shared" si="1395"/>
        <v>337</v>
      </c>
      <c r="BN359" s="1">
        <f t="shared" si="1304"/>
        <v>288</v>
      </c>
      <c r="BO359" s="1">
        <f t="shared" si="1305"/>
        <v>276</v>
      </c>
      <c r="BP359" s="1">
        <f t="shared" si="1306"/>
        <v>285</v>
      </c>
      <c r="BQ359" s="1">
        <f t="shared" si="1307"/>
        <v>88</v>
      </c>
      <c r="BR359" s="1">
        <f t="shared" si="1308"/>
        <v>288</v>
      </c>
      <c r="BT359" s="1">
        <f t="shared" si="1245"/>
        <v>237</v>
      </c>
      <c r="BU359" s="1">
        <f t="shared" si="1246"/>
        <v>237</v>
      </c>
      <c r="BV359" s="1">
        <f t="shared" si="1247"/>
        <v>237</v>
      </c>
      <c r="BW359" s="1">
        <f t="shared" si="1248"/>
        <v>68</v>
      </c>
      <c r="BX359" s="1">
        <f t="shared" si="1249"/>
        <v>237</v>
      </c>
    </row>
    <row r="360" spans="1:76">
      <c r="A360" s="1">
        <v>2001</v>
      </c>
      <c r="B360" s="1">
        <v>1</v>
      </c>
      <c r="C360" s="4">
        <v>-5.3075000000000001</v>
      </c>
      <c r="D360" s="4">
        <v>3.548</v>
      </c>
      <c r="E360" s="2">
        <f t="shared" si="1323"/>
        <v>28184.315673538469</v>
      </c>
      <c r="F360" s="2">
        <f t="shared" si="1324"/>
        <v>37669.231170904888</v>
      </c>
      <c r="G360" s="5">
        <f t="shared" si="1325"/>
        <v>0.74820522738217132</v>
      </c>
      <c r="H360" s="4">
        <f t="shared" si="1326"/>
        <v>0.75157127643530197</v>
      </c>
      <c r="I360" s="4">
        <f t="shared" si="1327"/>
        <v>0.73940594382490643</v>
      </c>
      <c r="J360" s="4">
        <f t="shared" si="1328"/>
        <v>1.2165332610395541E-2</v>
      </c>
      <c r="K360" s="2" t="str">
        <f t="shared" si="1337"/>
        <v>GSCI</v>
      </c>
      <c r="L360" s="11">
        <f t="shared" si="1338"/>
        <v>106365.61644337239</v>
      </c>
      <c r="M360" s="2">
        <f t="shared" si="1329"/>
        <v>46171.552118311221</v>
      </c>
      <c r="N360" s="2">
        <f t="shared" si="1330"/>
        <v>22054.523162336583</v>
      </c>
      <c r="O360" s="2">
        <f t="shared" si="1331"/>
        <v>24117.028955974638</v>
      </c>
      <c r="P360" s="2">
        <f t="shared" si="1339"/>
        <v>28184.315673538469</v>
      </c>
      <c r="Q360" s="2">
        <f t="shared" si="1340"/>
        <v>37669.231170904888</v>
      </c>
      <c r="U360" s="5">
        <f t="shared" si="1332"/>
        <v>-5.3075000000000001</v>
      </c>
      <c r="V360" s="4">
        <v>3.5392000000000001</v>
      </c>
      <c r="X360" s="6">
        <v>36892</v>
      </c>
      <c r="Y360" s="2" t="str">
        <f t="shared" si="1341"/>
        <v>DBC</v>
      </c>
      <c r="Z360" s="11">
        <f t="shared" si="1346"/>
        <v>105012.41046011898</v>
      </c>
      <c r="AA360" s="16">
        <f t="shared" si="1192"/>
        <v>45751.41488355508</v>
      </c>
      <c r="AB360" s="16">
        <f t="shared" si="1193"/>
        <v>21854.808559181198</v>
      </c>
      <c r="AC360" s="16">
        <f t="shared" si="1194"/>
        <v>23896.606324373883</v>
      </c>
      <c r="AD360" s="2">
        <f t="shared" si="1317"/>
        <v>28184.315673538469</v>
      </c>
      <c r="AE360" s="2">
        <f t="shared" si="1318"/>
        <v>37027.357934630258</v>
      </c>
      <c r="AF360" s="12" t="str">
        <f t="shared" si="1385"/>
        <v/>
      </c>
      <c r="AG360" s="13" t="str">
        <f t="shared" si="1379"/>
        <v/>
      </c>
      <c r="AH360" s="13" t="str">
        <f t="shared" ref="AH360:AI360" si="1456">IF($B360=12,((AD360/AD348)-1)*100,"")</f>
        <v/>
      </c>
      <c r="AI360" s="13" t="str">
        <f t="shared" si="1456"/>
        <v/>
      </c>
      <c r="AK360" s="12"/>
      <c r="AS360" s="7">
        <f t="shared" si="1381"/>
        <v>32.234487357840848</v>
      </c>
      <c r="AT360" s="7">
        <f t="shared" ref="AT360:AU360" si="1457">((AD360/AD348)-1)*100</f>
        <v>32.234487357840869</v>
      </c>
      <c r="AU360" s="7">
        <f t="shared" si="1457"/>
        <v>-0.94828110216236272</v>
      </c>
      <c r="AV360" s="7">
        <f t="shared" si="1388"/>
        <v>33.18276846000321</v>
      </c>
      <c r="AW360" s="7"/>
      <c r="AX360" s="7">
        <f t="shared" si="1296"/>
        <v>170.26674710116026</v>
      </c>
      <c r="AY360" s="7">
        <f t="shared" ref="AY360:AZ360" si="1458">((AD360/AD299)-1)*100</f>
        <v>47.745882960700968</v>
      </c>
      <c r="AZ360" s="7">
        <f t="shared" si="1458"/>
        <v>137.87914220382333</v>
      </c>
      <c r="BA360" s="7">
        <f t="shared" si="1298"/>
        <v>32.387604897336928</v>
      </c>
      <c r="BB360" s="7"/>
      <c r="BC360" s="7">
        <f t="shared" si="1238"/>
        <v>264.77238536528824</v>
      </c>
      <c r="BD360" s="7">
        <f t="shared" ref="BD360:BE360" si="1459">((AD360/AD248)-1)*100</f>
        <v>57.195763055242146</v>
      </c>
      <c r="BE360" s="7">
        <f t="shared" si="1459"/>
        <v>322.59761645737461</v>
      </c>
      <c r="BF360" s="7">
        <f t="shared" si="1240"/>
        <v>-57.825231092086369</v>
      </c>
      <c r="BH360" s="1">
        <f t="shared" si="1391"/>
        <v>283</v>
      </c>
      <c r="BI360" s="1">
        <f t="shared" si="1392"/>
        <v>238</v>
      </c>
      <c r="BJ360" s="1">
        <f t="shared" si="1393"/>
        <v>278</v>
      </c>
      <c r="BK360" s="1">
        <f t="shared" si="1394"/>
        <v>171</v>
      </c>
      <c r="BL360" s="1">
        <f t="shared" si="1395"/>
        <v>338</v>
      </c>
      <c r="BN360" s="1">
        <f t="shared" si="1304"/>
        <v>289</v>
      </c>
      <c r="BO360" s="1">
        <f t="shared" si="1305"/>
        <v>277</v>
      </c>
      <c r="BP360" s="1">
        <f t="shared" si="1306"/>
        <v>286</v>
      </c>
      <c r="BQ360" s="1">
        <f t="shared" si="1307"/>
        <v>89</v>
      </c>
      <c r="BR360" s="1">
        <f t="shared" si="1308"/>
        <v>289</v>
      </c>
      <c r="BT360" s="1">
        <f t="shared" si="1245"/>
        <v>238</v>
      </c>
      <c r="BU360" s="1">
        <f t="shared" si="1246"/>
        <v>238</v>
      </c>
      <c r="BV360" s="1">
        <f t="shared" si="1247"/>
        <v>238</v>
      </c>
      <c r="BW360" s="1">
        <f t="shared" si="1248"/>
        <v>68</v>
      </c>
      <c r="BX360" s="1">
        <f t="shared" si="1249"/>
        <v>238</v>
      </c>
    </row>
    <row r="361" spans="1:76">
      <c r="A361" s="1">
        <v>2001</v>
      </c>
      <c r="B361" s="1">
        <v>2</v>
      </c>
      <c r="C361" s="4">
        <v>-1.3958999999999999</v>
      </c>
      <c r="D361" s="4">
        <v>-9.1180000000000003</v>
      </c>
      <c r="E361" s="2">
        <f t="shared" si="1323"/>
        <v>27790.890811051544</v>
      </c>
      <c r="F361" s="2">
        <f t="shared" si="1324"/>
        <v>34234.550672741781</v>
      </c>
      <c r="G361" s="5">
        <f t="shared" si="1325"/>
        <v>0.81177904382951915</v>
      </c>
      <c r="H361" s="4">
        <f t="shared" si="1326"/>
        <v>0.80891200728693735</v>
      </c>
      <c r="I361" s="4">
        <f t="shared" si="1327"/>
        <v>0.75845149645769938</v>
      </c>
      <c r="J361" s="4">
        <f t="shared" si="1328"/>
        <v>5.046051082923797E-2</v>
      </c>
      <c r="K361" s="2" t="str">
        <f t="shared" si="1337"/>
        <v>GSCI</v>
      </c>
      <c r="L361" s="11">
        <f t="shared" si="1338"/>
        <v>104880.85880343935</v>
      </c>
      <c r="M361" s="2">
        <f t="shared" si="1329"/>
        <v>43664.702329282394</v>
      </c>
      <c r="N361" s="2">
        <f t="shared" si="1330"/>
        <v>21746.664073513526</v>
      </c>
      <c r="O361" s="2">
        <f t="shared" si="1331"/>
        <v>21918.038255768868</v>
      </c>
      <c r="P361" s="2">
        <f t="shared" si="1339"/>
        <v>27790.890811051544</v>
      </c>
      <c r="Q361" s="2">
        <f t="shared" si="1340"/>
        <v>34234.550672741781</v>
      </c>
      <c r="U361" s="5">
        <f t="shared" si="1332"/>
        <v>-1.3958999999999999</v>
      </c>
      <c r="V361" s="4">
        <v>-9.109</v>
      </c>
      <c r="X361" s="6">
        <v>36923</v>
      </c>
      <c r="Y361" s="2" t="str">
        <f t="shared" si="1341"/>
        <v>DBC</v>
      </c>
      <c r="Z361" s="11">
        <f t="shared" si="1346"/>
        <v>103546.54222250616</v>
      </c>
      <c r="AA361" s="16">
        <f t="shared" si="1192"/>
        <v>43269.601740790255</v>
      </c>
      <c r="AB361" s="16">
        <f t="shared" si="1193"/>
        <v>21549.737286503587</v>
      </c>
      <c r="AC361" s="16">
        <f t="shared" si="1194"/>
        <v>21719.864454286664</v>
      </c>
      <c r="AD361" s="2">
        <f t="shared" si="1317"/>
        <v>27790.890811051544</v>
      </c>
      <c r="AE361" s="2">
        <f t="shared" si="1318"/>
        <v>33654.53590036479</v>
      </c>
      <c r="AF361" s="12" t="str">
        <f t="shared" si="1385"/>
        <v/>
      </c>
      <c r="AG361" s="13" t="str">
        <f t="shared" si="1379"/>
        <v/>
      </c>
      <c r="AH361" s="13" t="str">
        <f t="shared" ref="AH361:AI361" si="1460">IF($B361=12,((AD361/AD349)-1)*100,"")</f>
        <v/>
      </c>
      <c r="AI361" s="13" t="str">
        <f t="shared" si="1460"/>
        <v/>
      </c>
      <c r="AK361" s="12"/>
      <c r="AS361" s="7">
        <f t="shared" si="1381"/>
        <v>22.721594530518587</v>
      </c>
      <c r="AT361" s="7">
        <f t="shared" ref="AT361:AU361" si="1461">((AD361/AD349)-1)*100</f>
        <v>22.721594530518608</v>
      </c>
      <c r="AU361" s="7">
        <f t="shared" si="1461"/>
        <v>-8.229745130935628</v>
      </c>
      <c r="AV361" s="7">
        <f t="shared" si="1388"/>
        <v>30.951339661454213</v>
      </c>
      <c r="AW361" s="7"/>
      <c r="AX361" s="7">
        <f t="shared" si="1296"/>
        <v>166.92544509765295</v>
      </c>
      <c r="AY361" s="7">
        <f t="shared" ref="AY361:AZ361" si="1462">((AD361/AD300)-1)*100</f>
        <v>45.919303775353512</v>
      </c>
      <c r="AZ361" s="7">
        <f t="shared" si="1462"/>
        <v>109.11564637463216</v>
      </c>
      <c r="BA361" s="7">
        <f t="shared" si="1298"/>
        <v>57.809798723020791</v>
      </c>
      <c r="BB361" s="7"/>
      <c r="BC361" s="7">
        <f t="shared" si="1238"/>
        <v>249.65147439782146</v>
      </c>
      <c r="BD361" s="7">
        <f t="shared" ref="BD361:BE361" si="1463">((AD361/AD249)-1)*100</f>
        <v>50.679526539034867</v>
      </c>
      <c r="BE361" s="7">
        <f t="shared" si="1463"/>
        <v>279.0093143888858</v>
      </c>
      <c r="BF361" s="7">
        <f t="shared" si="1240"/>
        <v>-29.357839991064338</v>
      </c>
      <c r="BH361" s="1">
        <f t="shared" si="1391"/>
        <v>284</v>
      </c>
      <c r="BI361" s="1">
        <f t="shared" si="1392"/>
        <v>239</v>
      </c>
      <c r="BJ361" s="1">
        <f t="shared" si="1393"/>
        <v>278</v>
      </c>
      <c r="BK361" s="1">
        <f t="shared" si="1394"/>
        <v>172</v>
      </c>
      <c r="BL361" s="1">
        <f t="shared" si="1395"/>
        <v>339</v>
      </c>
      <c r="BN361" s="1">
        <f t="shared" si="1304"/>
        <v>290</v>
      </c>
      <c r="BO361" s="1">
        <f t="shared" si="1305"/>
        <v>278</v>
      </c>
      <c r="BP361" s="1">
        <f t="shared" si="1306"/>
        <v>287</v>
      </c>
      <c r="BQ361" s="1">
        <f t="shared" si="1307"/>
        <v>90</v>
      </c>
      <c r="BR361" s="1">
        <f t="shared" si="1308"/>
        <v>290</v>
      </c>
      <c r="BT361" s="1">
        <f t="shared" si="1245"/>
        <v>239</v>
      </c>
      <c r="BU361" s="1">
        <f t="shared" si="1246"/>
        <v>239</v>
      </c>
      <c r="BV361" s="1">
        <f t="shared" si="1247"/>
        <v>239</v>
      </c>
      <c r="BW361" s="1">
        <f t="shared" si="1248"/>
        <v>68</v>
      </c>
      <c r="BX361" s="1">
        <f t="shared" si="1249"/>
        <v>239</v>
      </c>
    </row>
    <row r="362" spans="1:76">
      <c r="A362" s="1">
        <v>2001</v>
      </c>
      <c r="B362" s="1">
        <v>3</v>
      </c>
      <c r="C362" s="4">
        <v>-3.9192999999999998</v>
      </c>
      <c r="D362" s="4">
        <v>-6.3350999999999997</v>
      </c>
      <c r="E362" s="2">
        <f t="shared" si="1323"/>
        <v>26701.682427494001</v>
      </c>
      <c r="F362" s="2">
        <f t="shared" si="1324"/>
        <v>32065.75765307292</v>
      </c>
      <c r="G362" s="5">
        <f t="shared" si="1325"/>
        <v>0.83271640472013386</v>
      </c>
      <c r="H362" s="4">
        <f t="shared" si="1326"/>
        <v>0.8315828619852198</v>
      </c>
      <c r="I362" s="4">
        <f t="shared" si="1327"/>
        <v>0.77799489336886629</v>
      </c>
      <c r="J362" s="4">
        <f t="shared" si="1328"/>
        <v>5.358796861635351E-2</v>
      </c>
      <c r="K362" s="2" t="str">
        <f t="shared" si="1337"/>
        <v>GSCI</v>
      </c>
      <c r="L362" s="11">
        <f t="shared" si="1338"/>
        <v>100770.26330435615</v>
      </c>
      <c r="M362" s="2">
        <f t="shared" si="1329"/>
        <v>41423.855682707966</v>
      </c>
      <c r="N362" s="2">
        <f t="shared" si="1330"/>
        <v>20894.347068480311</v>
      </c>
      <c r="O362" s="2">
        <f t="shared" si="1331"/>
        <v>20529.508614227656</v>
      </c>
      <c r="P362" s="2">
        <f t="shared" si="1339"/>
        <v>26701.682427494001</v>
      </c>
      <c r="Q362" s="2">
        <f t="shared" si="1340"/>
        <v>32065.75765307292</v>
      </c>
      <c r="U362" s="5">
        <f t="shared" si="1332"/>
        <v>-3.9192999999999998</v>
      </c>
      <c r="V362" s="4">
        <v>-6.3182</v>
      </c>
      <c r="X362" s="6">
        <v>36951</v>
      </c>
      <c r="Y362" s="2" t="str">
        <f t="shared" si="1341"/>
        <v>DBC</v>
      </c>
      <c r="Z362" s="11">
        <f t="shared" si="1346"/>
        <v>99488.242593179471</v>
      </c>
      <c r="AA362" s="16">
        <f t="shared" si="1192"/>
        <v>41052.69841136958</v>
      </c>
      <c r="AB362" s="16">
        <f t="shared" si="1193"/>
        <v>20705.138433033651</v>
      </c>
      <c r="AC362" s="16">
        <f t="shared" si="1194"/>
        <v>20347.559978335925</v>
      </c>
      <c r="AD362" s="2">
        <f t="shared" si="1317"/>
        <v>26701.682427494001</v>
      </c>
      <c r="AE362" s="2">
        <f t="shared" si="1318"/>
        <v>31528.175013107943</v>
      </c>
      <c r="AF362" s="12" t="str">
        <f t="shared" si="1385"/>
        <v/>
      </c>
      <c r="AG362" s="13" t="str">
        <f t="shared" si="1379"/>
        <v/>
      </c>
      <c r="AH362" s="13" t="str">
        <f t="shared" ref="AH362:AI362" si="1464">IF($B362=12,((AD362/AD350)-1)*100,"")</f>
        <v/>
      </c>
      <c r="AI362" s="13" t="str">
        <f t="shared" si="1464"/>
        <v/>
      </c>
      <c r="AK362" s="12"/>
      <c r="AS362" s="7">
        <f t="shared" si="1381"/>
        <v>19.29644086520641</v>
      </c>
      <c r="AT362" s="7">
        <f t="shared" ref="AT362:AU362" si="1465">((AD362/AD350)-1)*100</f>
        <v>19.296440865206456</v>
      </c>
      <c r="AU362" s="7">
        <f t="shared" si="1465"/>
        <v>-21.665650759382316</v>
      </c>
      <c r="AV362" s="7">
        <f t="shared" si="1388"/>
        <v>40.962091624588723</v>
      </c>
      <c r="AW362" s="7"/>
      <c r="AX362" s="7">
        <f t="shared" si="1296"/>
        <v>154.10976328090632</v>
      </c>
      <c r="AY362" s="7">
        <f t="shared" ref="AY362:AZ362" si="1466">((AD362/AD301)-1)*100</f>
        <v>34.79682305356102</v>
      </c>
      <c r="AZ362" s="7">
        <f t="shared" si="1466"/>
        <v>94.105111849218986</v>
      </c>
      <c r="BA362" s="7">
        <f t="shared" si="1298"/>
        <v>60.004651431687336</v>
      </c>
      <c r="BB362" s="7"/>
      <c r="BC362" s="7">
        <f t="shared" si="1238"/>
        <v>250.08762326543868</v>
      </c>
      <c r="BD362" s="7">
        <f t="shared" ref="BD362:BE362" si="1467">((AD362/AD250)-1)*100</f>
        <v>50.867481430362858</v>
      </c>
      <c r="BE362" s="7">
        <f t="shared" si="1467"/>
        <v>269.96879045458235</v>
      </c>
      <c r="BF362" s="7">
        <f t="shared" si="1240"/>
        <v>-19.881167189143667</v>
      </c>
      <c r="BH362" s="1">
        <f t="shared" si="1391"/>
        <v>285</v>
      </c>
      <c r="BI362" s="1">
        <f t="shared" si="1392"/>
        <v>240</v>
      </c>
      <c r="BJ362" s="1">
        <f t="shared" si="1393"/>
        <v>278</v>
      </c>
      <c r="BK362" s="1">
        <f t="shared" si="1394"/>
        <v>173</v>
      </c>
      <c r="BL362" s="1">
        <f t="shared" si="1395"/>
        <v>340</v>
      </c>
      <c r="BN362" s="1">
        <f t="shared" si="1304"/>
        <v>291</v>
      </c>
      <c r="BO362" s="1">
        <f t="shared" si="1305"/>
        <v>279</v>
      </c>
      <c r="BP362" s="1">
        <f t="shared" si="1306"/>
        <v>288</v>
      </c>
      <c r="BQ362" s="1">
        <f t="shared" si="1307"/>
        <v>91</v>
      </c>
      <c r="BR362" s="1">
        <f t="shared" si="1308"/>
        <v>291</v>
      </c>
      <c r="BT362" s="1">
        <f t="shared" si="1245"/>
        <v>240</v>
      </c>
      <c r="BU362" s="1">
        <f t="shared" si="1246"/>
        <v>240</v>
      </c>
      <c r="BV362" s="1">
        <f t="shared" si="1247"/>
        <v>240</v>
      </c>
      <c r="BW362" s="1">
        <f t="shared" si="1248"/>
        <v>68</v>
      </c>
      <c r="BX362" s="1">
        <f t="shared" si="1249"/>
        <v>240</v>
      </c>
    </row>
    <row r="363" spans="1:76">
      <c r="A363" s="1">
        <v>2001</v>
      </c>
      <c r="B363" s="1">
        <v>4</v>
      </c>
      <c r="C363" s="4">
        <v>5.3701999999999996</v>
      </c>
      <c r="D363" s="4">
        <v>7.7709999999999999</v>
      </c>
      <c r="E363" s="2">
        <f t="shared" si="1323"/>
        <v>28135.616177215281</v>
      </c>
      <c r="F363" s="2">
        <f t="shared" si="1324"/>
        <v>34557.587680293218</v>
      </c>
      <c r="G363" s="5">
        <f t="shared" si="1325"/>
        <v>0.8141660939273222</v>
      </c>
      <c r="H363" s="4">
        <f t="shared" si="1326"/>
        <v>0.81499546383484112</v>
      </c>
      <c r="I363" s="4">
        <f t="shared" si="1327"/>
        <v>0.78751363035793376</v>
      </c>
      <c r="J363" s="4">
        <f t="shared" si="1328"/>
        <v>2.7481833476907358E-2</v>
      </c>
      <c r="K363" s="2" t="str">
        <f t="shared" si="1337"/>
        <v>GSCI</v>
      </c>
      <c r="L363" s="11">
        <f t="shared" si="1338"/>
        <v>106181.82798432668</v>
      </c>
      <c r="M363" s="2">
        <f t="shared" si="1329"/>
        <v>44141.272023391124</v>
      </c>
      <c r="N363" s="2">
        <f t="shared" si="1330"/>
        <v>22016.415294751838</v>
      </c>
      <c r="O363" s="2">
        <f t="shared" si="1331"/>
        <v>22124.856728639286</v>
      </c>
      <c r="P363" s="2">
        <f t="shared" si="1339"/>
        <v>28135.616177215281</v>
      </c>
      <c r="Q363" s="2">
        <f t="shared" si="1340"/>
        <v>34557.587680293218</v>
      </c>
      <c r="U363" s="5">
        <f t="shared" si="1332"/>
        <v>5.3701999999999996</v>
      </c>
      <c r="V363" s="4">
        <v>7.7595999999999998</v>
      </c>
      <c r="X363" s="6">
        <v>36982</v>
      </c>
      <c r="Y363" s="2" t="str">
        <f t="shared" si="1341"/>
        <v>DBC</v>
      </c>
      <c r="Z363" s="11">
        <f t="shared" si="1346"/>
        <v>104830.96019691839</v>
      </c>
      <c r="AA363" s="16">
        <f t="shared" si="1192"/>
        <v>43743.495019579299</v>
      </c>
      <c r="AB363" s="16">
        <f t="shared" si="1193"/>
        <v>21817.045777164421</v>
      </c>
      <c r="AC363" s="16">
        <f t="shared" si="1194"/>
        <v>21926.449242414878</v>
      </c>
      <c r="AD363" s="2">
        <f t="shared" si="1317"/>
        <v>28135.616177215281</v>
      </c>
      <c r="AE363" s="2">
        <f t="shared" si="1318"/>
        <v>33974.635281425064</v>
      </c>
      <c r="AF363" s="12" t="str">
        <f t="shared" si="1385"/>
        <v/>
      </c>
      <c r="AG363" s="13" t="str">
        <f t="shared" si="1379"/>
        <v/>
      </c>
      <c r="AH363" s="13" t="str">
        <f t="shared" ref="AH363:AI363" si="1468">IF($B363=12,((AD363/AD351)-1)*100,"")</f>
        <v/>
      </c>
      <c r="AI363" s="13" t="str">
        <f t="shared" si="1468"/>
        <v/>
      </c>
      <c r="AK363" s="12"/>
      <c r="AS363" s="7">
        <f t="shared" si="1381"/>
        <v>26.858451971558672</v>
      </c>
      <c r="AT363" s="7">
        <f t="shared" ref="AT363:AU363" si="1469">((AD363/AD351)-1)*100</f>
        <v>26.858451971558694</v>
      </c>
      <c r="AU363" s="7">
        <f t="shared" si="1469"/>
        <v>-12.976514016193141</v>
      </c>
      <c r="AV363" s="7">
        <f t="shared" si="1388"/>
        <v>39.834965987751815</v>
      </c>
      <c r="AW363" s="7"/>
      <c r="AX363" s="7">
        <f t="shared" si="1296"/>
        <v>151.41310810909397</v>
      </c>
      <c r="AY363" s="7">
        <f t="shared" ref="AY363:AZ363" si="1470">((AD363/AD302)-1)*100</f>
        <v>33.366336694682211</v>
      </c>
      <c r="AZ363" s="7">
        <f t="shared" si="1470"/>
        <v>107.20897450814353</v>
      </c>
      <c r="BA363" s="7">
        <f t="shared" si="1298"/>
        <v>44.204133600950442</v>
      </c>
      <c r="BB363" s="7"/>
      <c r="BC363" s="7">
        <f t="shared" si="1238"/>
        <v>296.98931442061701</v>
      </c>
      <c r="BD363" s="7">
        <f t="shared" ref="BD363:BE363" si="1471">((AD363/AD251)-1)*100</f>
        <v>71.079392818162674</v>
      </c>
      <c r="BE363" s="7">
        <f t="shared" si="1471"/>
        <v>257.75989008919481</v>
      </c>
      <c r="BF363" s="7">
        <f t="shared" si="1240"/>
        <v>39.229424331422194</v>
      </c>
      <c r="BH363" s="1">
        <f t="shared" si="1391"/>
        <v>286</v>
      </c>
      <c r="BI363" s="1">
        <f t="shared" si="1392"/>
        <v>241</v>
      </c>
      <c r="BJ363" s="1">
        <f t="shared" si="1393"/>
        <v>278</v>
      </c>
      <c r="BK363" s="1">
        <f t="shared" si="1394"/>
        <v>174</v>
      </c>
      <c r="BL363" s="1">
        <f t="shared" si="1395"/>
        <v>341</v>
      </c>
      <c r="BN363" s="1">
        <f t="shared" si="1304"/>
        <v>292</v>
      </c>
      <c r="BO363" s="1">
        <f t="shared" si="1305"/>
        <v>280</v>
      </c>
      <c r="BP363" s="1">
        <f t="shared" si="1306"/>
        <v>289</v>
      </c>
      <c r="BQ363" s="1">
        <f t="shared" si="1307"/>
        <v>92</v>
      </c>
      <c r="BR363" s="1">
        <f t="shared" si="1308"/>
        <v>292</v>
      </c>
      <c r="BT363" s="1">
        <f t="shared" si="1245"/>
        <v>241</v>
      </c>
      <c r="BU363" s="1">
        <f t="shared" si="1246"/>
        <v>241</v>
      </c>
      <c r="BV363" s="1">
        <f t="shared" si="1247"/>
        <v>241</v>
      </c>
      <c r="BW363" s="1">
        <f t="shared" si="1248"/>
        <v>69</v>
      </c>
      <c r="BX363" s="1">
        <f t="shared" si="1249"/>
        <v>241</v>
      </c>
    </row>
    <row r="364" spans="1:76">
      <c r="A364" s="1">
        <v>2001</v>
      </c>
      <c r="B364" s="1">
        <v>5</v>
      </c>
      <c r="C364" s="4">
        <v>-2.8485</v>
      </c>
      <c r="D364" s="4">
        <v>0.67</v>
      </c>
      <c r="E364" s="2">
        <f t="shared" si="1323"/>
        <v>27334.173150407303</v>
      </c>
      <c r="F364" s="2">
        <f t="shared" si="1324"/>
        <v>34789.123517751177</v>
      </c>
      <c r="G364" s="5">
        <f t="shared" si="1325"/>
        <v>0.78571031364041177</v>
      </c>
      <c r="H364" s="4">
        <f t="shared" si="1326"/>
        <v>0.78710484460205121</v>
      </c>
      <c r="I364" s="4">
        <f t="shared" si="1327"/>
        <v>0.78703907332700695</v>
      </c>
      <c r="J364" s="4">
        <f t="shared" si="1328"/>
        <v>6.5771275044257393E-5</v>
      </c>
      <c r="K364" s="2" t="str">
        <f t="shared" si="1337"/>
        <v>GSCI</v>
      </c>
      <c r="L364" s="11">
        <f t="shared" si="1338"/>
        <v>103157.23861419313</v>
      </c>
      <c r="M364" s="2">
        <f t="shared" si="1329"/>
        <v>43662.370973801997</v>
      </c>
      <c r="N364" s="2">
        <f t="shared" si="1330"/>
        <v>21389.277705080833</v>
      </c>
      <c r="O364" s="2">
        <f t="shared" si="1331"/>
        <v>22273.093268721168</v>
      </c>
      <c r="P364" s="2">
        <f t="shared" si="1339"/>
        <v>27334.173150407303</v>
      </c>
      <c r="Q364" s="2">
        <f t="shared" si="1340"/>
        <v>34789.123517751177</v>
      </c>
      <c r="U364" s="5">
        <f t="shared" si="1332"/>
        <v>-2.8485</v>
      </c>
      <c r="V364" s="4">
        <v>0.65949999999999998</v>
      </c>
      <c r="X364" s="6">
        <v>37012</v>
      </c>
      <c r="Y364" s="2" t="str">
        <f t="shared" si="1341"/>
        <v>DBC</v>
      </c>
      <c r="Z364" s="11">
        <f t="shared" si="1346"/>
        <v>101844.85029570917</v>
      </c>
      <c r="AA364" s="16">
        <f t="shared" si="1192"/>
        <v>43266.641403370493</v>
      </c>
      <c r="AB364" s="16">
        <f t="shared" si="1193"/>
        <v>21195.587228201894</v>
      </c>
      <c r="AC364" s="16">
        <f t="shared" si="1194"/>
        <v>22071.054175168603</v>
      </c>
      <c r="AD364" s="2">
        <f t="shared" si="1317"/>
        <v>27334.173150407303</v>
      </c>
      <c r="AE364" s="2">
        <f t="shared" si="1318"/>
        <v>34198.698001106059</v>
      </c>
      <c r="AF364" s="12" t="str">
        <f t="shared" si="1385"/>
        <v/>
      </c>
      <c r="AG364" s="13" t="str">
        <f t="shared" si="1379"/>
        <v/>
      </c>
      <c r="AH364" s="13" t="str">
        <f t="shared" ref="AH364:AI364" si="1472">IF($B364=12,((AD364/AD352)-1)*100,"")</f>
        <v/>
      </c>
      <c r="AI364" s="13" t="str">
        <f t="shared" si="1472"/>
        <v/>
      </c>
      <c r="AK364" s="12"/>
      <c r="AS364" s="7">
        <f t="shared" si="1381"/>
        <v>10.83432613275923</v>
      </c>
      <c r="AT364" s="7">
        <f t="shared" ref="AT364:AU364" si="1473">((AD364/AD352)-1)*100</f>
        <v>10.834326132759253</v>
      </c>
      <c r="AU364" s="7">
        <f t="shared" si="1473"/>
        <v>-10.552187223216624</v>
      </c>
      <c r="AV364" s="7">
        <f t="shared" si="1388"/>
        <v>21.386513355975854</v>
      </c>
      <c r="AW364" s="7"/>
      <c r="AX364" s="7">
        <f t="shared" si="1296"/>
        <v>130.92012506438917</v>
      </c>
      <c r="AY364" s="7">
        <f t="shared" ref="AY364:AZ364" si="1474">((AD364/AD303)-1)*100</f>
        <v>22.495487130893444</v>
      </c>
      <c r="AZ364" s="7">
        <f t="shared" si="1474"/>
        <v>105.55266027304921</v>
      </c>
      <c r="BA364" s="7">
        <f t="shared" si="1298"/>
        <v>25.367464791339955</v>
      </c>
      <c r="BB364" s="7"/>
      <c r="BC364" s="7">
        <f t="shared" si="1238"/>
        <v>293.00271436802205</v>
      </c>
      <c r="BD364" s="7">
        <f t="shared" ref="BD364:BE364" si="1475">((AD364/AD252)-1)*100</f>
        <v>61.759272162712179</v>
      </c>
      <c r="BE364" s="7">
        <f t="shared" si="1475"/>
        <v>266.95570127916386</v>
      </c>
      <c r="BF364" s="7">
        <f t="shared" si="1240"/>
        <v>26.047013088858193</v>
      </c>
      <c r="BH364" s="1">
        <f t="shared" si="1391"/>
        <v>287</v>
      </c>
      <c r="BI364" s="1">
        <f t="shared" si="1392"/>
        <v>242</v>
      </c>
      <c r="BJ364" s="1">
        <f t="shared" si="1393"/>
        <v>278</v>
      </c>
      <c r="BK364" s="1">
        <f t="shared" si="1394"/>
        <v>175</v>
      </c>
      <c r="BL364" s="1">
        <f t="shared" si="1395"/>
        <v>342</v>
      </c>
      <c r="BN364" s="1">
        <f t="shared" si="1304"/>
        <v>293</v>
      </c>
      <c r="BO364" s="1">
        <f t="shared" si="1305"/>
        <v>281</v>
      </c>
      <c r="BP364" s="1">
        <f t="shared" si="1306"/>
        <v>290</v>
      </c>
      <c r="BQ364" s="1">
        <f t="shared" si="1307"/>
        <v>93</v>
      </c>
      <c r="BR364" s="1">
        <f t="shared" si="1308"/>
        <v>293</v>
      </c>
      <c r="BT364" s="1">
        <f t="shared" si="1245"/>
        <v>242</v>
      </c>
      <c r="BU364" s="1">
        <f t="shared" si="1246"/>
        <v>242</v>
      </c>
      <c r="BV364" s="1">
        <f t="shared" si="1247"/>
        <v>242</v>
      </c>
      <c r="BW364" s="1">
        <f t="shared" si="1248"/>
        <v>70</v>
      </c>
      <c r="BX364" s="1">
        <f t="shared" si="1249"/>
        <v>242</v>
      </c>
    </row>
    <row r="365" spans="1:76">
      <c r="A365" s="1">
        <v>2001</v>
      </c>
      <c r="B365" s="1">
        <v>6</v>
      </c>
      <c r="C365" s="4">
        <v>-7.2342000000000004</v>
      </c>
      <c r="D365" s="4">
        <v>-2.4340000000000002</v>
      </c>
      <c r="E365" s="2">
        <f t="shared" si="1323"/>
        <v>25356.764396360537</v>
      </c>
      <c r="F365" s="2">
        <f t="shared" si="1324"/>
        <v>33942.356251329111</v>
      </c>
      <c r="G365" s="5">
        <f t="shared" si="1325"/>
        <v>0.74705374631637778</v>
      </c>
      <c r="H365" s="4">
        <f t="shared" si="1326"/>
        <v>0.74896094147283843</v>
      </c>
      <c r="I365" s="4">
        <f t="shared" si="1327"/>
        <v>0.77651661885052559</v>
      </c>
      <c r="J365" s="4">
        <f t="shared" si="1328"/>
        <v>-2.755567737768716E-2</v>
      </c>
      <c r="K365" s="2" t="str">
        <f t="shared" si="1337"/>
        <v>GSCI</v>
      </c>
      <c r="L365" s="11">
        <f t="shared" si="1338"/>
        <v>95694.637658365173</v>
      </c>
      <c r="M365" s="2">
        <f t="shared" si="1329"/>
        <v>41572.900755900366</v>
      </c>
      <c r="N365" s="2">
        <f t="shared" si="1330"/>
        <v>19841.934577339875</v>
      </c>
      <c r="O365" s="2">
        <f t="shared" si="1331"/>
        <v>21730.966178560495</v>
      </c>
      <c r="P365" s="2">
        <f t="shared" si="1339"/>
        <v>25356.764396360537</v>
      </c>
      <c r="Q365" s="2">
        <f t="shared" si="1340"/>
        <v>33942.356251329111</v>
      </c>
      <c r="U365" s="5">
        <f t="shared" si="1332"/>
        <v>-7.2342000000000004</v>
      </c>
      <c r="V365" s="4">
        <v>-2.4321000000000002</v>
      </c>
      <c r="X365" s="6">
        <v>37043</v>
      </c>
      <c r="Y365" s="2" t="str">
        <f t="shared" si="1341"/>
        <v>DBC</v>
      </c>
      <c r="Z365" s="11">
        <f t="shared" si="1346"/>
        <v>94477.190135616969</v>
      </c>
      <c r="AA365" s="16">
        <f t="shared" si="1192"/>
        <v>41196.520123513641</v>
      </c>
      <c r="AB365" s="16">
        <f t="shared" si="1193"/>
        <v>19662.256056939314</v>
      </c>
      <c r="AC365" s="16">
        <f t="shared" si="1194"/>
        <v>21534.264066574327</v>
      </c>
      <c r="AD365" s="2">
        <f t="shared" si="1317"/>
        <v>25356.764396360537</v>
      </c>
      <c r="AE365" s="2">
        <f t="shared" si="1318"/>
        <v>33366.951467021157</v>
      </c>
      <c r="AF365" s="12" t="str">
        <f t="shared" si="1385"/>
        <v/>
      </c>
      <c r="AG365" s="13" t="str">
        <f t="shared" si="1379"/>
        <v/>
      </c>
      <c r="AH365" s="13" t="str">
        <f t="shared" ref="AH365:AI365" si="1476">IF($B365=12,((AD365/AD353)-1)*100,"")</f>
        <v/>
      </c>
      <c r="AI365" s="13" t="str">
        <f t="shared" si="1476"/>
        <v/>
      </c>
      <c r="AK365" s="12"/>
      <c r="AS365" s="7">
        <f t="shared" si="1381"/>
        <v>-4.0236007347718594</v>
      </c>
      <c r="AT365" s="7">
        <f t="shared" ref="AT365:AU365" si="1477">((AD365/AD353)-1)*100</f>
        <v>-4.0236007347718372</v>
      </c>
      <c r="AU365" s="7">
        <f t="shared" si="1477"/>
        <v>-14.823500426271918</v>
      </c>
      <c r="AV365" s="7">
        <f t="shared" si="1388"/>
        <v>10.799899691500059</v>
      </c>
      <c r="AW365" s="7"/>
      <c r="AX365" s="7">
        <f t="shared" si="1296"/>
        <v>115.92002178904922</v>
      </c>
      <c r="AY365" s="7">
        <f t="shared" ref="AY365:AZ365" si="1478">((AD365/AD304)-1)*100</f>
        <v>14.538428571297901</v>
      </c>
      <c r="AZ365" s="7">
        <f t="shared" si="1478"/>
        <v>95.570855341025094</v>
      </c>
      <c r="BA365" s="7">
        <f t="shared" si="1298"/>
        <v>20.349166448024121</v>
      </c>
      <c r="BB365" s="7"/>
      <c r="BC365" s="7">
        <f t="shared" si="1238"/>
        <v>259.91126117301991</v>
      </c>
      <c r="BD365" s="7">
        <f t="shared" ref="BD365:BE365" si="1479">((AD365/AD253)-1)*100</f>
        <v>51.721055995969053</v>
      </c>
      <c r="BE365" s="7">
        <f t="shared" si="1479"/>
        <v>253.45374566203006</v>
      </c>
      <c r="BF365" s="7">
        <f t="shared" si="1240"/>
        <v>6.4575155109898503</v>
      </c>
      <c r="BH365" s="1">
        <f t="shared" si="1391"/>
        <v>287</v>
      </c>
      <c r="BI365" s="1">
        <f t="shared" si="1392"/>
        <v>242</v>
      </c>
      <c r="BJ365" s="1">
        <f t="shared" si="1393"/>
        <v>278</v>
      </c>
      <c r="BK365" s="1">
        <f t="shared" si="1394"/>
        <v>176</v>
      </c>
      <c r="BL365" s="1">
        <f t="shared" si="1395"/>
        <v>343</v>
      </c>
      <c r="BN365" s="1">
        <f t="shared" si="1304"/>
        <v>294</v>
      </c>
      <c r="BO365" s="1">
        <f t="shared" si="1305"/>
        <v>282</v>
      </c>
      <c r="BP365" s="1">
        <f t="shared" si="1306"/>
        <v>291</v>
      </c>
      <c r="BQ365" s="1">
        <f t="shared" si="1307"/>
        <v>94</v>
      </c>
      <c r="BR365" s="1">
        <f t="shared" si="1308"/>
        <v>294</v>
      </c>
      <c r="BT365" s="1">
        <f t="shared" si="1245"/>
        <v>243</v>
      </c>
      <c r="BU365" s="1">
        <f t="shared" si="1246"/>
        <v>243</v>
      </c>
      <c r="BV365" s="1">
        <f t="shared" si="1247"/>
        <v>243</v>
      </c>
      <c r="BW365" s="1">
        <f t="shared" si="1248"/>
        <v>71</v>
      </c>
      <c r="BX365" s="1">
        <f t="shared" si="1249"/>
        <v>243</v>
      </c>
    </row>
    <row r="366" spans="1:76">
      <c r="A366" s="1">
        <v>2001</v>
      </c>
      <c r="B366" s="1">
        <v>7</v>
      </c>
      <c r="C366" s="4">
        <v>0.23930000000000001</v>
      </c>
      <c r="D366" s="4">
        <v>-0.98399999999999999</v>
      </c>
      <c r="E366" s="2">
        <f t="shared" si="1323"/>
        <v>25417.443133561032</v>
      </c>
      <c r="F366" s="2">
        <f t="shared" si="1324"/>
        <v>33608.363465816037</v>
      </c>
      <c r="G366" s="5">
        <f t="shared" si="1325"/>
        <v>0.75628327334098822</v>
      </c>
      <c r="H366" s="4">
        <f t="shared" si="1326"/>
        <v>0.75593459087107628</v>
      </c>
      <c r="I366" s="4">
        <f t="shared" si="1327"/>
        <v>0.77119205424275261</v>
      </c>
      <c r="J366" s="4">
        <f t="shared" si="1328"/>
        <v>-1.5257463371676327E-2</v>
      </c>
      <c r="K366" s="2" t="str">
        <f t="shared" si="1337"/>
        <v xml:space="preserve">      SPX</v>
      </c>
      <c r="L366" s="11">
        <f t="shared" si="1338"/>
        <v>94753.002423806858</v>
      </c>
      <c r="M366" s="2">
        <f t="shared" si="1329"/>
        <v>41406.549798146909</v>
      </c>
      <c r="N366" s="2">
        <f t="shared" si="1330"/>
        <v>19889.416326783452</v>
      </c>
      <c r="O366" s="2">
        <f t="shared" si="1331"/>
        <v>21517.133471363461</v>
      </c>
      <c r="P366" s="2">
        <f t="shared" si="1339"/>
        <v>25417.443133561032</v>
      </c>
      <c r="Q366" s="2">
        <f t="shared" si="1340"/>
        <v>33608.363465816037</v>
      </c>
      <c r="U366" s="5">
        <f t="shared" si="1332"/>
        <v>0.23930000000000001</v>
      </c>
      <c r="V366" s="4">
        <v>-0.98040000000000005</v>
      </c>
      <c r="X366" s="6">
        <v>37073</v>
      </c>
      <c r="Y366" s="2" t="str">
        <f t="shared" si="1341"/>
        <v xml:space="preserve">      SPY</v>
      </c>
      <c r="Z366" s="11">
        <f t="shared" si="1346"/>
        <v>93550.935763527377</v>
      </c>
      <c r="AA366" s="16">
        <f t="shared" si="1192"/>
        <v>41032.449977349199</v>
      </c>
      <c r="AB366" s="16">
        <f t="shared" si="1193"/>
        <v>19709.307835683572</v>
      </c>
      <c r="AC366" s="16">
        <f t="shared" si="1194"/>
        <v>21323.14214166563</v>
      </c>
      <c r="AD366" s="2">
        <f t="shared" si="1317"/>
        <v>25417.443133561032</v>
      </c>
      <c r="AE366" s="2">
        <f t="shared" si="1318"/>
        <v>33039.821874838482</v>
      </c>
      <c r="AF366" s="12" t="str">
        <f t="shared" si="1385"/>
        <v/>
      </c>
      <c r="AG366" s="13" t="str">
        <f t="shared" si="1379"/>
        <v/>
      </c>
      <c r="AH366" s="13" t="str">
        <f t="shared" ref="AH366:AI366" si="1480">IF($B366=12,((AD366/AD354)-1)*100,"")</f>
        <v/>
      </c>
      <c r="AI366" s="13" t="str">
        <f t="shared" si="1480"/>
        <v/>
      </c>
      <c r="AK366" s="12"/>
      <c r="AS366" s="7">
        <f t="shared" si="1381"/>
        <v>2.941118679153476</v>
      </c>
      <c r="AT366" s="7">
        <f t="shared" ref="AT366:AU366" si="1481">((AD366/AD354)-1)*100</f>
        <v>4.2091230182233819</v>
      </c>
      <c r="AU366" s="7">
        <f t="shared" si="1481"/>
        <v>-14.317293744367078</v>
      </c>
      <c r="AV366" s="7">
        <f t="shared" si="1388"/>
        <v>17.258412423520554</v>
      </c>
      <c r="AW366" s="7"/>
      <c r="AX366" s="7">
        <f t="shared" si="1296"/>
        <v>105.81802016700989</v>
      </c>
      <c r="AY366" s="7">
        <f t="shared" ref="AY366:AZ366" si="1482">((AD366/AD305)-1)*100</f>
        <v>10.524500004205862</v>
      </c>
      <c r="AZ366" s="7">
        <f t="shared" si="1482"/>
        <v>92.955750680799881</v>
      </c>
      <c r="BA366" s="7">
        <f t="shared" si="1298"/>
        <v>12.86226948621001</v>
      </c>
      <c r="BB366" s="7"/>
      <c r="BC366" s="7">
        <f t="shared" si="1238"/>
        <v>263.45182924734041</v>
      </c>
      <c r="BD366" s="7">
        <f t="shared" ref="BD366:BE366" si="1483">((AD366/AD254)-1)*100</f>
        <v>50.403218117288581</v>
      </c>
      <c r="BE366" s="7">
        <f t="shared" si="1483"/>
        <v>256.93078898532406</v>
      </c>
      <c r="BF366" s="7">
        <f t="shared" si="1240"/>
        <v>6.5210402620163563</v>
      </c>
      <c r="BH366" s="1">
        <f t="shared" si="1391"/>
        <v>288</v>
      </c>
      <c r="BI366" s="1">
        <f t="shared" si="1392"/>
        <v>243</v>
      </c>
      <c r="BJ366" s="1">
        <f t="shared" si="1393"/>
        <v>278</v>
      </c>
      <c r="BK366" s="1">
        <f t="shared" si="1394"/>
        <v>177</v>
      </c>
      <c r="BL366" s="1">
        <f t="shared" si="1395"/>
        <v>344</v>
      </c>
      <c r="BN366" s="1">
        <f t="shared" si="1304"/>
        <v>295</v>
      </c>
      <c r="BO366" s="1">
        <f t="shared" si="1305"/>
        <v>283</v>
      </c>
      <c r="BP366" s="1">
        <f t="shared" si="1306"/>
        <v>292</v>
      </c>
      <c r="BQ366" s="1">
        <f t="shared" si="1307"/>
        <v>95</v>
      </c>
      <c r="BR366" s="1">
        <f t="shared" si="1308"/>
        <v>295</v>
      </c>
      <c r="BT366" s="1">
        <f t="shared" si="1245"/>
        <v>244</v>
      </c>
      <c r="BU366" s="1">
        <f t="shared" si="1246"/>
        <v>244</v>
      </c>
      <c r="BV366" s="1">
        <f t="shared" si="1247"/>
        <v>244</v>
      </c>
      <c r="BW366" s="1">
        <f t="shared" si="1248"/>
        <v>72</v>
      </c>
      <c r="BX366" s="1">
        <f t="shared" si="1249"/>
        <v>244</v>
      </c>
    </row>
    <row r="367" spans="1:76">
      <c r="A367" s="1">
        <v>2001</v>
      </c>
      <c r="B367" s="1">
        <v>8</v>
      </c>
      <c r="C367" s="4">
        <v>0.95609999999999995</v>
      </c>
      <c r="D367" s="4">
        <v>-6.26</v>
      </c>
      <c r="E367" s="2">
        <f t="shared" si="1323"/>
        <v>25660.459307361009</v>
      </c>
      <c r="F367" s="2">
        <f t="shared" si="1324"/>
        <v>31504.479912855953</v>
      </c>
      <c r="G367" s="5">
        <f t="shared" si="1325"/>
        <v>0.81450191776979031</v>
      </c>
      <c r="H367" s="4">
        <f t="shared" si="1326"/>
        <v>0.81171299744128012</v>
      </c>
      <c r="I367" s="4">
        <f t="shared" si="1327"/>
        <v>0.78258938674986778</v>
      </c>
      <c r="J367" s="4">
        <f t="shared" si="1328"/>
        <v>2.9123610691412338E-2</v>
      </c>
      <c r="K367" s="2" t="str">
        <f t="shared" si="1337"/>
        <v xml:space="preserve">      SPX</v>
      </c>
      <c r="L367" s="11">
        <f t="shared" si="1338"/>
        <v>88821.46447207655</v>
      </c>
      <c r="M367" s="2">
        <f t="shared" si="1329"/>
        <v>40249.739952339936</v>
      </c>
      <c r="N367" s="2">
        <f t="shared" si="1330"/>
        <v>20079.579036283827</v>
      </c>
      <c r="O367" s="2">
        <f t="shared" si="1331"/>
        <v>20170.160916056109</v>
      </c>
      <c r="P367" s="2">
        <f t="shared" si="1339"/>
        <v>25660.459307361009</v>
      </c>
      <c r="Q367" s="2">
        <f t="shared" si="1340"/>
        <v>31504.479912855953</v>
      </c>
      <c r="U367" s="5">
        <f t="shared" si="1332"/>
        <v>0.95609999999999995</v>
      </c>
      <c r="V367" s="4">
        <v>-6.2526000000000002</v>
      </c>
      <c r="X367" s="6">
        <v>37104</v>
      </c>
      <c r="Y367" s="2" t="str">
        <f t="shared" si="1341"/>
        <v xml:space="preserve">      SPY</v>
      </c>
      <c r="Z367" s="11">
        <f t="shared" si="1346"/>
        <v>87701.569953977072</v>
      </c>
      <c r="AA367" s="16">
        <f t="shared" si="1192"/>
        <v>39887.639884016389</v>
      </c>
      <c r="AB367" s="16">
        <f t="shared" si="1193"/>
        <v>19897.748527900541</v>
      </c>
      <c r="AC367" s="16">
        <f t="shared" si="1194"/>
        <v>19989.891356115844</v>
      </c>
      <c r="AD367" s="2">
        <f t="shared" si="1317"/>
        <v>25660.459307361009</v>
      </c>
      <c r="AE367" s="2">
        <f t="shared" si="1318"/>
        <v>30973.973972292333</v>
      </c>
      <c r="AF367" s="12" t="str">
        <f t="shared" si="1385"/>
        <v/>
      </c>
      <c r="AG367" s="13" t="str">
        <f t="shared" si="1379"/>
        <v/>
      </c>
      <c r="AH367" s="13" t="str">
        <f t="shared" ref="AH367:AI367" si="1484">IF($B367=12,((AD367/AD355)-1)*100,"")</f>
        <v/>
      </c>
      <c r="AI367" s="13" t="str">
        <f t="shared" si="1484"/>
        <v/>
      </c>
      <c r="AK367" s="12"/>
      <c r="AS367" s="7">
        <f t="shared" si="1381"/>
        <v>-16.380114937070843</v>
      </c>
      <c r="AT367" s="7">
        <f t="shared" ref="AT367:AU367" si="1485">((AD367/AD355)-1)*100</f>
        <v>-8.8409570132922273</v>
      </c>
      <c r="AU367" s="7">
        <f t="shared" si="1485"/>
        <v>-24.344738610742844</v>
      </c>
      <c r="AV367" s="7">
        <f t="shared" si="1388"/>
        <v>7.9646236736720013</v>
      </c>
      <c r="AW367" s="7"/>
      <c r="AX367" s="7">
        <f t="shared" si="1296"/>
        <v>102.53374981425738</v>
      </c>
      <c r="AY367" s="7">
        <f t="shared" ref="AY367:AZ367" si="1486">((AD367/AD306)-1)*100</f>
        <v>17.124000970682651</v>
      </c>
      <c r="AZ367" s="7">
        <f t="shared" si="1486"/>
        <v>89.237706954368548</v>
      </c>
      <c r="BA367" s="7">
        <f t="shared" si="1298"/>
        <v>13.296042859888829</v>
      </c>
      <c r="BB367" s="7"/>
      <c r="BC367" s="7">
        <f t="shared" si="1238"/>
        <v>231.0082382954663</v>
      </c>
      <c r="BD367" s="7">
        <f t="shared" ref="BD367:BE367" si="1487">((AD367/AD255)-1)*100</f>
        <v>47.423816061248722</v>
      </c>
      <c r="BE367" s="7">
        <f t="shared" si="1487"/>
        <v>225.06929983021266</v>
      </c>
      <c r="BF367" s="7">
        <f t="shared" si="1240"/>
        <v>5.9389384652536421</v>
      </c>
      <c r="BH367" s="1">
        <f t="shared" si="1391"/>
        <v>288</v>
      </c>
      <c r="BI367" s="1">
        <f t="shared" si="1392"/>
        <v>243</v>
      </c>
      <c r="BJ367" s="1">
        <f t="shared" si="1393"/>
        <v>278</v>
      </c>
      <c r="BK367" s="1">
        <f t="shared" si="1394"/>
        <v>178</v>
      </c>
      <c r="BL367" s="1">
        <f t="shared" si="1395"/>
        <v>345</v>
      </c>
      <c r="BN367" s="1">
        <f t="shared" si="1304"/>
        <v>296</v>
      </c>
      <c r="BO367" s="1">
        <f t="shared" si="1305"/>
        <v>284</v>
      </c>
      <c r="BP367" s="1">
        <f t="shared" si="1306"/>
        <v>293</v>
      </c>
      <c r="BQ367" s="1">
        <f t="shared" si="1307"/>
        <v>96</v>
      </c>
      <c r="BR367" s="1">
        <f t="shared" si="1308"/>
        <v>296</v>
      </c>
      <c r="BT367" s="1">
        <f t="shared" si="1245"/>
        <v>245</v>
      </c>
      <c r="BU367" s="1">
        <f t="shared" si="1246"/>
        <v>245</v>
      </c>
      <c r="BV367" s="1">
        <f t="shared" si="1247"/>
        <v>245</v>
      </c>
      <c r="BW367" s="1">
        <f t="shared" si="1248"/>
        <v>73</v>
      </c>
      <c r="BX367" s="1">
        <f t="shared" si="1249"/>
        <v>245</v>
      </c>
    </row>
    <row r="368" spans="1:76">
      <c r="A368" s="1">
        <v>2001</v>
      </c>
      <c r="B368" s="1">
        <v>9</v>
      </c>
      <c r="C368" s="4">
        <v>-10.956099999999999</v>
      </c>
      <c r="D368" s="4">
        <v>-8.0749999999999993</v>
      </c>
      <c r="E368" s="2">
        <f t="shared" si="1323"/>
        <v>22849.073725187227</v>
      </c>
      <c r="F368" s="2">
        <f t="shared" si="1324"/>
        <v>28960.493159892834</v>
      </c>
      <c r="G368" s="5">
        <f t="shared" si="1325"/>
        <v>0.78897391695079055</v>
      </c>
      <c r="H368" s="4">
        <f t="shared" si="1326"/>
        <v>0.79005673030748058</v>
      </c>
      <c r="I368" s="4">
        <f t="shared" si="1327"/>
        <v>0.78426952627642643</v>
      </c>
      <c r="J368" s="4">
        <f t="shared" si="1328"/>
        <v>5.7872040310541495E-3</v>
      </c>
      <c r="K368" s="2" t="str">
        <f t="shared" si="1337"/>
        <v>GSCI</v>
      </c>
      <c r="L368" s="11">
        <f t="shared" si="1338"/>
        <v>79090.096003051367</v>
      </c>
      <c r="M368" s="2">
        <f t="shared" si="1329"/>
        <v>36421.060699574111</v>
      </c>
      <c r="N368" s="2">
        <f t="shared" si="1330"/>
        <v>17879.640277489536</v>
      </c>
      <c r="O368" s="2">
        <f t="shared" si="1331"/>
        <v>18541.420422084579</v>
      </c>
      <c r="P368" s="2">
        <f t="shared" si="1339"/>
        <v>22849.073725187227</v>
      </c>
      <c r="Q368" s="2">
        <f t="shared" si="1340"/>
        <v>28960.493159892834</v>
      </c>
      <c r="U368" s="5">
        <f t="shared" si="1332"/>
        <v>-10.956099999999999</v>
      </c>
      <c r="V368" s="4">
        <v>-8.0305999999999997</v>
      </c>
      <c r="X368" s="6">
        <v>37135</v>
      </c>
      <c r="Y368" s="2" t="str">
        <f t="shared" si="1341"/>
        <v>DBC</v>
      </c>
      <c r="Z368" s="11">
        <f t="shared" si="1346"/>
        <v>78092.898248249388</v>
      </c>
      <c r="AA368" s="16">
        <f t="shared" si="1192"/>
        <v>36102.31444230683</v>
      </c>
      <c r="AB368" s="16">
        <f t="shared" si="1193"/>
        <v>17717.731301435229</v>
      </c>
      <c r="AC368" s="16">
        <f t="shared" si="1194"/>
        <v>18384.583140871604</v>
      </c>
      <c r="AD368" s="2">
        <f t="shared" si="1317"/>
        <v>22849.073725187227</v>
      </c>
      <c r="AE368" s="2">
        <f t="shared" si="1318"/>
        <v>28486.578018473425</v>
      </c>
      <c r="AF368" s="12" t="str">
        <f t="shared" si="1385"/>
        <v/>
      </c>
      <c r="AG368" s="13" t="str">
        <f t="shared" si="1379"/>
        <v/>
      </c>
      <c r="AH368" s="13" t="str">
        <f t="shared" ref="AH368:AI368" si="1488">IF($B368=12,((AD368/AD356)-1)*100,"")</f>
        <v/>
      </c>
      <c r="AI368" s="13" t="str">
        <f t="shared" si="1488"/>
        <v/>
      </c>
      <c r="AK368" s="12"/>
      <c r="AS368" s="7">
        <f t="shared" si="1381"/>
        <v>-24.508109179112481</v>
      </c>
      <c r="AT368" s="7">
        <f t="shared" ref="AT368:AU368" si="1489">((AD368/AD356)-1)*100</f>
        <v>-17.701770155386164</v>
      </c>
      <c r="AU368" s="7">
        <f t="shared" si="1489"/>
        <v>-26.544349159625323</v>
      </c>
      <c r="AV368" s="7">
        <f t="shared" si="1388"/>
        <v>2.0362399805128426</v>
      </c>
      <c r="AW368" s="7"/>
      <c r="AX368" s="7">
        <f t="shared" si="1296"/>
        <v>74.717352045581606</v>
      </c>
      <c r="AY368" s="7">
        <f t="shared" ref="AY368:AZ368" si="1490">((AD368/AD307)-1)*100</f>
        <v>1.0379520911890427</v>
      </c>
      <c r="AZ368" s="7">
        <f t="shared" si="1490"/>
        <v>70.505689205395569</v>
      </c>
      <c r="BA368" s="7">
        <f t="shared" si="1298"/>
        <v>4.2116628401860368</v>
      </c>
      <c r="BB368" s="7"/>
      <c r="BC368" s="7">
        <f t="shared" si="1238"/>
        <v>193.30544800435541</v>
      </c>
      <c r="BD368" s="7">
        <f t="shared" ref="BD368:BE368" si="1491">((AD368/AD256)-1)*100</f>
        <v>27.83718584059709</v>
      </c>
      <c r="BE368" s="7">
        <f t="shared" si="1491"/>
        <v>197.5065027744528</v>
      </c>
      <c r="BF368" s="7">
        <f t="shared" si="1240"/>
        <v>-4.2010547700973859</v>
      </c>
      <c r="BH368" s="1">
        <f t="shared" si="1391"/>
        <v>288</v>
      </c>
      <c r="BI368" s="1">
        <f t="shared" si="1392"/>
        <v>243</v>
      </c>
      <c r="BJ368" s="1">
        <f t="shared" si="1393"/>
        <v>278</v>
      </c>
      <c r="BK368" s="1">
        <f t="shared" si="1394"/>
        <v>179</v>
      </c>
      <c r="BL368" s="1">
        <f t="shared" si="1395"/>
        <v>346</v>
      </c>
      <c r="BN368" s="1">
        <f t="shared" si="1304"/>
        <v>297</v>
      </c>
      <c r="BO368" s="1">
        <f t="shared" si="1305"/>
        <v>285</v>
      </c>
      <c r="BP368" s="1">
        <f t="shared" si="1306"/>
        <v>294</v>
      </c>
      <c r="BQ368" s="1">
        <f t="shared" si="1307"/>
        <v>97</v>
      </c>
      <c r="BR368" s="1">
        <f t="shared" si="1308"/>
        <v>297</v>
      </c>
      <c r="BT368" s="1">
        <f t="shared" si="1245"/>
        <v>246</v>
      </c>
      <c r="BU368" s="1">
        <f t="shared" si="1246"/>
        <v>246</v>
      </c>
      <c r="BV368" s="1">
        <f t="shared" si="1247"/>
        <v>246</v>
      </c>
      <c r="BW368" s="1">
        <f t="shared" si="1248"/>
        <v>73</v>
      </c>
      <c r="BX368" s="1">
        <f t="shared" si="1249"/>
        <v>246</v>
      </c>
    </row>
    <row r="369" spans="1:76">
      <c r="A369" s="1">
        <v>2001</v>
      </c>
      <c r="B369" s="1">
        <v>10</v>
      </c>
      <c r="C369" s="4">
        <v>-5.0425000000000004</v>
      </c>
      <c r="D369" s="4">
        <v>1.907</v>
      </c>
      <c r="E369" s="2">
        <f t="shared" si="1323"/>
        <v>21696.90918259466</v>
      </c>
      <c r="F369" s="2">
        <f t="shared" si="1324"/>
        <v>29512.769764451987</v>
      </c>
      <c r="G369" s="5">
        <f t="shared" si="1325"/>
        <v>0.73517021125982218</v>
      </c>
      <c r="H369" s="4">
        <f t="shared" si="1326"/>
        <v>0.73778385502399635</v>
      </c>
      <c r="I369" s="4">
        <f t="shared" si="1327"/>
        <v>0.77134865390363594</v>
      </c>
      <c r="J369" s="4">
        <f t="shared" si="1328"/>
        <v>-3.356479887963959E-2</v>
      </c>
      <c r="K369" s="2" t="str">
        <f t="shared" si="1337"/>
        <v>GSCI</v>
      </c>
      <c r="L369" s="11">
        <f t="shared" si="1338"/>
        <v>75101.9779120975</v>
      </c>
      <c r="M369" s="2">
        <f t="shared" si="1329"/>
        <v>35873.064726030861</v>
      </c>
      <c r="N369" s="2">
        <f t="shared" si="1330"/>
        <v>16978.059416497126</v>
      </c>
      <c r="O369" s="2">
        <f t="shared" si="1331"/>
        <v>18895.005309533732</v>
      </c>
      <c r="P369" s="2">
        <f t="shared" si="1339"/>
        <v>21696.90918259466</v>
      </c>
      <c r="Q369" s="2">
        <f t="shared" si="1340"/>
        <v>29512.769764451987</v>
      </c>
      <c r="U369" s="5">
        <f t="shared" si="1332"/>
        <v>-5.0425000000000004</v>
      </c>
      <c r="V369" s="4">
        <v>1.9049</v>
      </c>
      <c r="X369" s="6">
        <v>37165</v>
      </c>
      <c r="Y369" s="2" t="str">
        <f t="shared" si="1341"/>
        <v>DBC</v>
      </c>
      <c r="Z369" s="11">
        <f t="shared" si="1346"/>
        <v>74155.063854081411</v>
      </c>
      <c r="AA369" s="16">
        <f t="shared" ref="AA369:AA432" si="1492">SUM(AB369:AC369)</f>
        <v>35559.105765682427</v>
      </c>
      <c r="AB369" s="16">
        <f t="shared" ref="AB369:AB432" si="1493">IF($B369=1,($AA368/2)*(1+(U369/100)),AB368*(1+(U369/100)))</f>
        <v>16824.314700560357</v>
      </c>
      <c r="AC369" s="16">
        <f t="shared" ref="AC369:AC432" si="1494">IF($B369=1,($AA368/2)*(1+(V369/100)),AC368*(1+(V369/100)))</f>
        <v>18734.79106512207</v>
      </c>
      <c r="AD369" s="2">
        <f t="shared" si="1317"/>
        <v>21696.90918259466</v>
      </c>
      <c r="AE369" s="2">
        <f t="shared" si="1318"/>
        <v>29029.21884314733</v>
      </c>
      <c r="AF369" s="12" t="str">
        <f t="shared" si="1385"/>
        <v/>
      </c>
      <c r="AG369" s="13" t="str">
        <f t="shared" si="1379"/>
        <v/>
      </c>
      <c r="AH369" s="13" t="str">
        <f t="shared" ref="AH369:AI369" si="1495">IF($B369=12,((AD369/AD357)-1)*100,"")</f>
        <v/>
      </c>
      <c r="AI369" s="13" t="str">
        <f t="shared" si="1495"/>
        <v/>
      </c>
      <c r="AK369" s="12"/>
      <c r="AS369" s="7">
        <f t="shared" si="1381"/>
        <v>-28.475931500086038</v>
      </c>
      <c r="AT369" s="7">
        <f t="shared" ref="AT369:AU369" si="1496">((AD369/AD357)-1)*100</f>
        <v>-22.027330818965694</v>
      </c>
      <c r="AU369" s="7">
        <f t="shared" si="1496"/>
        <v>-24.831489440713671</v>
      </c>
      <c r="AV369" s="7">
        <f t="shared" si="1388"/>
        <v>-3.6444420593723663</v>
      </c>
      <c r="AW369" s="7"/>
      <c r="AX369" s="7">
        <f t="shared" si="1296"/>
        <v>60.224700346204664</v>
      </c>
      <c r="AY369" s="7">
        <f t="shared" ref="AY369:AZ369" si="1497">((AD369/AD308)-1)*100</f>
        <v>-7.343057756613125</v>
      </c>
      <c r="AZ369" s="7">
        <f t="shared" si="1497"/>
        <v>64.550506785086114</v>
      </c>
      <c r="BA369" s="7">
        <f t="shared" si="1298"/>
        <v>-4.3258064388814503</v>
      </c>
      <c r="BB369" s="7"/>
      <c r="BC369" s="7">
        <f t="shared" si="1238"/>
        <v>180.05948875021573</v>
      </c>
      <c r="BD369" s="7">
        <f t="shared" ref="BD369:BE369" si="1498">((AD369/AD257)-1)*100</f>
        <v>22.063934213906244</v>
      </c>
      <c r="BE369" s="7">
        <f t="shared" si="1498"/>
        <v>207.75306982479634</v>
      </c>
      <c r="BF369" s="7">
        <f t="shared" si="1240"/>
        <v>-27.693581074580607</v>
      </c>
      <c r="BH369" s="1">
        <f t="shared" si="1391"/>
        <v>288</v>
      </c>
      <c r="BI369" s="1">
        <f t="shared" si="1392"/>
        <v>243</v>
      </c>
      <c r="BJ369" s="1">
        <f t="shared" si="1393"/>
        <v>278</v>
      </c>
      <c r="BK369" s="1">
        <f t="shared" si="1394"/>
        <v>179</v>
      </c>
      <c r="BL369" s="1">
        <f t="shared" si="1395"/>
        <v>347</v>
      </c>
      <c r="BN369" s="1">
        <f t="shared" si="1304"/>
        <v>298</v>
      </c>
      <c r="BO369" s="1">
        <f t="shared" si="1305"/>
        <v>285</v>
      </c>
      <c r="BP369" s="1">
        <f t="shared" si="1306"/>
        <v>295</v>
      </c>
      <c r="BQ369" s="1">
        <f t="shared" si="1307"/>
        <v>97</v>
      </c>
      <c r="BR369" s="1">
        <f t="shared" si="1308"/>
        <v>298</v>
      </c>
      <c r="BT369" s="1">
        <f t="shared" si="1245"/>
        <v>247</v>
      </c>
      <c r="BU369" s="1">
        <f t="shared" si="1246"/>
        <v>247</v>
      </c>
      <c r="BV369" s="1">
        <f t="shared" si="1247"/>
        <v>247</v>
      </c>
      <c r="BW369" s="1">
        <f t="shared" si="1248"/>
        <v>73</v>
      </c>
      <c r="BX369" s="1">
        <f t="shared" si="1249"/>
        <v>247</v>
      </c>
    </row>
    <row r="370" spans="1:76">
      <c r="A370" s="1">
        <v>2001</v>
      </c>
      <c r="B370" s="1">
        <v>11</v>
      </c>
      <c r="C370" s="4">
        <v>-5.3708</v>
      </c>
      <c r="D370" s="4">
        <v>7.6710000000000003</v>
      </c>
      <c r="E370" s="2">
        <f t="shared" si="1323"/>
        <v>20531.611584215865</v>
      </c>
      <c r="F370" s="2">
        <f t="shared" si="1324"/>
        <v>31776.694333083102</v>
      </c>
      <c r="G370" s="5">
        <f t="shared" si="1325"/>
        <v>0.64612169437776146</v>
      </c>
      <c r="H370" s="4">
        <f t="shared" si="1326"/>
        <v>0.6504865591704394</v>
      </c>
      <c r="I370" s="4">
        <f t="shared" si="1327"/>
        <v>0.73839419087051117</v>
      </c>
      <c r="J370" s="4">
        <f t="shared" si="1328"/>
        <v>-8.7907631700071764E-2</v>
      </c>
      <c r="K370" s="2" t="str">
        <f t="shared" si="1337"/>
        <v xml:space="preserve">      SPX</v>
      </c>
      <c r="L370" s="11">
        <f t="shared" si="1338"/>
        <v>80863.050637734501</v>
      </c>
      <c r="M370" s="2">
        <f t="shared" si="1329"/>
        <v>36410.642968183965</v>
      </c>
      <c r="N370" s="2">
        <f t="shared" si="1330"/>
        <v>16066.201801355899</v>
      </c>
      <c r="O370" s="2">
        <f t="shared" si="1331"/>
        <v>20344.441166828066</v>
      </c>
      <c r="P370" s="2">
        <f t="shared" si="1339"/>
        <v>20531.611584215865</v>
      </c>
      <c r="Q370" s="2">
        <f t="shared" si="1340"/>
        <v>31776.694333083102</v>
      </c>
      <c r="U370" s="5">
        <f t="shared" si="1332"/>
        <v>-5.3708</v>
      </c>
      <c r="V370" s="4">
        <v>7.6534000000000004</v>
      </c>
      <c r="X370" s="6">
        <v>37196</v>
      </c>
      <c r="Y370" s="2" t="str">
        <f t="shared" si="1341"/>
        <v xml:space="preserve">      SPY</v>
      </c>
      <c r="Z370" s="11">
        <f t="shared" si="1346"/>
        <v>79830.447511089689</v>
      </c>
      <c r="AA370" s="16">
        <f t="shared" si="1492"/>
        <v>36089.353971122786</v>
      </c>
      <c r="AB370" s="16">
        <f t="shared" si="1493"/>
        <v>15920.714406622661</v>
      </c>
      <c r="AC370" s="16">
        <f t="shared" si="1494"/>
        <v>20168.639564500125</v>
      </c>
      <c r="AD370" s="2">
        <f t="shared" si="1317"/>
        <v>20531.611584215865</v>
      </c>
      <c r="AE370" s="2">
        <f t="shared" si="1318"/>
        <v>31250.94107808877</v>
      </c>
      <c r="AF370" s="12" t="str">
        <f t="shared" si="1385"/>
        <v/>
      </c>
      <c r="AG370" s="13" t="str">
        <f t="shared" si="1379"/>
        <v/>
      </c>
      <c r="AH370" s="13" t="str">
        <f t="shared" ref="AH370:AI370" si="1499">IF($B370=12,((AD370/AD358)-1)*100,"")</f>
        <v/>
      </c>
      <c r="AI370" s="13" t="str">
        <f t="shared" si="1499"/>
        <v/>
      </c>
      <c r="AK370" s="12"/>
      <c r="AS370" s="7">
        <f t="shared" si="1381"/>
        <v>-29.498869611349331</v>
      </c>
      <c r="AT370" s="7">
        <f t="shared" ref="AT370:AU370" si="1500">((AD370/AD358)-1)*100</f>
        <v>-32.440925854175042</v>
      </c>
      <c r="AU370" s="7">
        <f t="shared" si="1500"/>
        <v>-12.166960798829097</v>
      </c>
      <c r="AV370" s="7">
        <f t="shared" si="1388"/>
        <v>-17.331908812520233</v>
      </c>
      <c r="AW370" s="7"/>
      <c r="AX370" s="7">
        <f t="shared" si="1296"/>
        <v>72.915302937270837</v>
      </c>
      <c r="AY370" s="7">
        <f t="shared" ref="AY370:AZ370" si="1501">((AD370/AD309)-1)*100</f>
        <v>-12.101929085106589</v>
      </c>
      <c r="AZ370" s="7">
        <f t="shared" si="1501"/>
        <v>72.407324043286621</v>
      </c>
      <c r="BA370" s="7">
        <f t="shared" si="1298"/>
        <v>0.50797889398421603</v>
      </c>
      <c r="BB370" s="7"/>
      <c r="BC370" s="7">
        <f t="shared" si="1238"/>
        <v>205.75424709550063</v>
      </c>
      <c r="BD370" s="7">
        <f t="shared" ref="BD370:BE370" si="1502">((AD370/AD258)-1)*100</f>
        <v>17.140476981888387</v>
      </c>
      <c r="BE370" s="7">
        <f t="shared" si="1502"/>
        <v>218.303927819347</v>
      </c>
      <c r="BF370" s="7">
        <f t="shared" si="1240"/>
        <v>-12.549680723846365</v>
      </c>
      <c r="BH370" s="1">
        <f t="shared" si="1391"/>
        <v>288</v>
      </c>
      <c r="BI370" s="1">
        <f t="shared" si="1392"/>
        <v>243</v>
      </c>
      <c r="BJ370" s="1">
        <f t="shared" si="1393"/>
        <v>278</v>
      </c>
      <c r="BK370" s="1">
        <f t="shared" si="1394"/>
        <v>179</v>
      </c>
      <c r="BL370" s="1">
        <f t="shared" si="1395"/>
        <v>348</v>
      </c>
      <c r="BN370" s="1">
        <f t="shared" si="1304"/>
        <v>299</v>
      </c>
      <c r="BO370" s="1">
        <f t="shared" si="1305"/>
        <v>285</v>
      </c>
      <c r="BP370" s="1">
        <f t="shared" si="1306"/>
        <v>296</v>
      </c>
      <c r="BQ370" s="1">
        <f t="shared" si="1307"/>
        <v>98</v>
      </c>
      <c r="BR370" s="1">
        <f t="shared" si="1308"/>
        <v>299</v>
      </c>
      <c r="BT370" s="1">
        <f t="shared" si="1245"/>
        <v>248</v>
      </c>
      <c r="BU370" s="1">
        <f t="shared" si="1246"/>
        <v>248</v>
      </c>
      <c r="BV370" s="1">
        <f t="shared" si="1247"/>
        <v>248</v>
      </c>
      <c r="BW370" s="1">
        <f t="shared" si="1248"/>
        <v>73</v>
      </c>
      <c r="BX370" s="1">
        <f t="shared" si="1249"/>
        <v>248</v>
      </c>
    </row>
    <row r="371" spans="1:76">
      <c r="A371" s="1">
        <v>2001</v>
      </c>
      <c r="B371" s="1">
        <v>12</v>
      </c>
      <c r="C371" s="4">
        <v>-1.3255999999999999</v>
      </c>
      <c r="D371" s="4">
        <v>0.876</v>
      </c>
      <c r="E371" s="2">
        <f t="shared" si="1323"/>
        <v>20259.444541055498</v>
      </c>
      <c r="F371" s="2">
        <f t="shared" si="1324"/>
        <v>32055.058175440914</v>
      </c>
      <c r="G371" s="5">
        <f t="shared" si="1325"/>
        <v>0.63202020817348992</v>
      </c>
      <c r="H371" s="4">
        <f t="shared" si="1326"/>
        <v>0.63289955822096378</v>
      </c>
      <c r="I371" s="4">
        <f t="shared" si="1327"/>
        <v>0.71040103752918982</v>
      </c>
      <c r="J371" s="4">
        <f t="shared" si="1328"/>
        <v>-7.750147930822604E-2</v>
      </c>
      <c r="K371" s="2" t="str">
        <f t="shared" si="1337"/>
        <v xml:space="preserve">      SPX</v>
      </c>
      <c r="L371" s="11">
        <f t="shared" si="1338"/>
        <v>81571.41096132106</v>
      </c>
      <c r="M371" s="2">
        <f t="shared" si="1329"/>
        <v>36375.886701726602</v>
      </c>
      <c r="N371" s="2">
        <f t="shared" si="1330"/>
        <v>15853.228230277124</v>
      </c>
      <c r="O371" s="2">
        <f t="shared" si="1331"/>
        <v>20522.658471449482</v>
      </c>
      <c r="P371" s="2">
        <f t="shared" si="1339"/>
        <v>20259.444541055498</v>
      </c>
      <c r="Q371" s="2">
        <f t="shared" si="1340"/>
        <v>32055.058175440914</v>
      </c>
      <c r="U371" s="5">
        <f t="shared" si="1332"/>
        <v>-1.3255999999999999</v>
      </c>
      <c r="V371" s="4">
        <v>0.86240000000000006</v>
      </c>
      <c r="X371" s="6">
        <v>37226</v>
      </c>
      <c r="Y371" s="2" t="str">
        <f t="shared" si="1341"/>
        <v xml:space="preserve">      SPY</v>
      </c>
      <c r="Z371" s="11">
        <f t="shared" si="1346"/>
        <v>80518.905290425319</v>
      </c>
      <c r="AA371" s="16">
        <f t="shared" si="1492"/>
        <v>36052.243328552846</v>
      </c>
      <c r="AB371" s="16">
        <f t="shared" si="1493"/>
        <v>15709.669416448471</v>
      </c>
      <c r="AC371" s="16">
        <f t="shared" si="1494"/>
        <v>20342.573912104373</v>
      </c>
      <c r="AD371" s="2">
        <f t="shared" si="1317"/>
        <v>20259.444541055498</v>
      </c>
      <c r="AE371" s="2">
        <f t="shared" si="1318"/>
        <v>31520.449193946206</v>
      </c>
      <c r="AF371" s="12">
        <f t="shared" si="1385"/>
        <v>2001</v>
      </c>
      <c r="AG371" s="13">
        <f t="shared" si="1379"/>
        <v>-27.393948907503617</v>
      </c>
      <c r="AH371" s="13">
        <f t="shared" ref="AH371:AI371" si="1503">IF($B371=12,((AD371/AD359)-1)*100,"")</f>
        <v>-31.933154793428219</v>
      </c>
      <c r="AI371" s="13">
        <f t="shared" si="1503"/>
        <v>-11.859709273787688</v>
      </c>
      <c r="AK371" s="12"/>
      <c r="AS371" s="7">
        <f t="shared" si="1381"/>
        <v>-27.393948907503617</v>
      </c>
      <c r="AT371" s="7">
        <f t="shared" ref="AT371:AU371" si="1504">((AD371/AD359)-1)*100</f>
        <v>-31.933154793428219</v>
      </c>
      <c r="AU371" s="7">
        <f t="shared" si="1504"/>
        <v>-11.859709273787688</v>
      </c>
      <c r="AV371" s="7">
        <f t="shared" si="1388"/>
        <v>-15.534239633715929</v>
      </c>
      <c r="AW371" s="7"/>
      <c r="AX371" s="7">
        <f t="shared" si="1296"/>
        <v>62.219462919080136</v>
      </c>
      <c r="AY371" s="7">
        <f t="shared" ref="AY371:AZ371" si="1505">((AD371/AD310)-1)*100</f>
        <v>-19.930342657853195</v>
      </c>
      <c r="AZ371" s="7">
        <f t="shared" si="1505"/>
        <v>61.742905541239246</v>
      </c>
      <c r="BA371" s="7">
        <f t="shared" si="1298"/>
        <v>0.47655737784089069</v>
      </c>
      <c r="BB371" s="7"/>
      <c r="BC371" s="7">
        <f t="shared" si="1238"/>
        <v>214.83575972400251</v>
      </c>
      <c r="BD371" s="7">
        <f t="shared" ref="BD371:BE371" si="1506">((AD371/AD259)-1)*100</f>
        <v>15.466999804221038</v>
      </c>
      <c r="BE371" s="7">
        <f t="shared" si="1506"/>
        <v>227.75819106393982</v>
      </c>
      <c r="BF371" s="7">
        <f t="shared" si="1240"/>
        <v>-12.922431339937305</v>
      </c>
      <c r="BH371" s="1">
        <f t="shared" si="1391"/>
        <v>288</v>
      </c>
      <c r="BI371" s="1">
        <f t="shared" si="1392"/>
        <v>243</v>
      </c>
      <c r="BJ371" s="1">
        <f t="shared" si="1393"/>
        <v>278</v>
      </c>
      <c r="BK371" s="1">
        <f t="shared" si="1394"/>
        <v>179</v>
      </c>
      <c r="BL371" s="1">
        <f t="shared" si="1395"/>
        <v>349</v>
      </c>
      <c r="BN371" s="1">
        <f t="shared" si="1304"/>
        <v>300</v>
      </c>
      <c r="BO371" s="1">
        <f t="shared" si="1305"/>
        <v>285</v>
      </c>
      <c r="BP371" s="1">
        <f t="shared" si="1306"/>
        <v>297</v>
      </c>
      <c r="BQ371" s="1">
        <f t="shared" si="1307"/>
        <v>99</v>
      </c>
      <c r="BR371" s="1">
        <f t="shared" si="1308"/>
        <v>300</v>
      </c>
      <c r="BT371" s="1">
        <f t="shared" si="1245"/>
        <v>249</v>
      </c>
      <c r="BU371" s="1">
        <f t="shared" si="1246"/>
        <v>249</v>
      </c>
      <c r="BV371" s="1">
        <f t="shared" si="1247"/>
        <v>249</v>
      </c>
      <c r="BW371" s="1">
        <f t="shared" si="1248"/>
        <v>73</v>
      </c>
      <c r="BX371" s="1">
        <f t="shared" si="1249"/>
        <v>249</v>
      </c>
    </row>
    <row r="372" spans="1:76">
      <c r="A372" s="1">
        <v>2002</v>
      </c>
      <c r="B372" s="1">
        <v>1</v>
      </c>
      <c r="C372" s="4">
        <v>-3.1198999999999999</v>
      </c>
      <c r="D372" s="4">
        <v>-1.4590000000000001</v>
      </c>
      <c r="E372" s="2">
        <f t="shared" si="1323"/>
        <v>19627.370130819108</v>
      </c>
      <c r="F372" s="2">
        <f t="shared" si="1324"/>
        <v>31587.37487666123</v>
      </c>
      <c r="G372" s="5">
        <f t="shared" si="1325"/>
        <v>0.62136756243460622</v>
      </c>
      <c r="H372" s="4">
        <f t="shared" si="1326"/>
        <v>0.62191670509109953</v>
      </c>
      <c r="I372" s="4">
        <f t="shared" si="1327"/>
        <v>0.68697117566219412</v>
      </c>
      <c r="J372" s="4">
        <f t="shared" si="1328"/>
        <v>-6.5054470571094591E-2</v>
      </c>
      <c r="K372" s="2" t="str">
        <f t="shared" si="1337"/>
        <v xml:space="preserve">      SPX</v>
      </c>
      <c r="L372" s="11">
        <f t="shared" si="1338"/>
        <v>80381.284075395393</v>
      </c>
      <c r="M372" s="2">
        <f t="shared" si="1329"/>
        <v>35543.078963633918</v>
      </c>
      <c r="N372" s="2">
        <f t="shared" si="1330"/>
        <v>17620.497706259717</v>
      </c>
      <c r="O372" s="2">
        <f t="shared" si="1331"/>
        <v>17922.581257374204</v>
      </c>
      <c r="P372" s="2">
        <f t="shared" si="1339"/>
        <v>19627.370130819108</v>
      </c>
      <c r="Q372" s="2">
        <f t="shared" si="1340"/>
        <v>31587.37487666123</v>
      </c>
      <c r="U372" s="5">
        <f t="shared" si="1332"/>
        <v>-3.1198999999999999</v>
      </c>
      <c r="V372" s="4">
        <v>-1.4631000000000001</v>
      </c>
      <c r="X372" s="6">
        <v>37257</v>
      </c>
      <c r="Y372" s="2" t="str">
        <f t="shared" si="1341"/>
        <v xml:space="preserve">      SPY</v>
      </c>
      <c r="Z372" s="11">
        <f t="shared" si="1346"/>
        <v>79340.833187121112</v>
      </c>
      <c r="AA372" s="16">
        <f t="shared" si="1492"/>
        <v>35226.106172679065</v>
      </c>
      <c r="AB372" s="16">
        <f t="shared" si="1493"/>
        <v>17463.724694472665</v>
      </c>
      <c r="AC372" s="16">
        <f t="shared" si="1494"/>
        <v>17762.381478206396</v>
      </c>
      <c r="AD372" s="2">
        <f t="shared" si="1317"/>
        <v>19627.370130819108</v>
      </c>
      <c r="AE372" s="2">
        <f t="shared" si="1318"/>
        <v>31059.273501789579</v>
      </c>
      <c r="AF372" s="12" t="str">
        <f t="shared" si="1385"/>
        <v/>
      </c>
      <c r="AG372" s="13" t="str">
        <f t="shared" si="1379"/>
        <v/>
      </c>
      <c r="AH372" s="13" t="str">
        <f t="shared" ref="AH372:AI372" si="1507">IF($B372=12,((AD372/AD360)-1)*100,"")</f>
        <v/>
      </c>
      <c r="AI372" s="13" t="str">
        <f t="shared" si="1507"/>
        <v/>
      </c>
      <c r="AK372" s="12"/>
      <c r="AS372" s="7">
        <f t="shared" si="1381"/>
        <v>-24.446231793476702</v>
      </c>
      <c r="AT372" s="7">
        <f t="shared" ref="AT372:AU372" si="1508">((AD372/AD360)-1)*100</f>
        <v>-30.360664569029282</v>
      </c>
      <c r="AU372" s="7">
        <f t="shared" si="1508"/>
        <v>-16.118040189032655</v>
      </c>
      <c r="AV372" s="7">
        <f t="shared" si="1388"/>
        <v>-8.3281916044440472</v>
      </c>
      <c r="AW372" s="7"/>
      <c r="AX372" s="7">
        <f t="shared" si="1296"/>
        <v>63.341371976026053</v>
      </c>
      <c r="AY372" s="7">
        <f t="shared" ref="AY372:AZ372" si="1509">((AD372/AD311)-1)*100</f>
        <v>-23.169390297244206</v>
      </c>
      <c r="AZ372" s="7">
        <f t="shared" si="1509"/>
        <v>62.861518729559187</v>
      </c>
      <c r="BA372" s="7">
        <f t="shared" si="1298"/>
        <v>0.47985324646686678</v>
      </c>
      <c r="BB372" s="7"/>
      <c r="BC372" s="7">
        <f t="shared" si="1238"/>
        <v>206.62653592634612</v>
      </c>
      <c r="BD372" s="7">
        <f t="shared" ref="BD372:BE372" si="1510">((AD372/AD260)-1)*100</f>
        <v>10.596446027181482</v>
      </c>
      <c r="BE372" s="7">
        <f t="shared" si="1510"/>
        <v>219.21201973855528</v>
      </c>
      <c r="BF372" s="7">
        <f t="shared" si="1240"/>
        <v>-12.585483812209162</v>
      </c>
      <c r="BH372" s="1">
        <f t="shared" si="1391"/>
        <v>288</v>
      </c>
      <c r="BI372" s="1">
        <f t="shared" si="1392"/>
        <v>243</v>
      </c>
      <c r="BJ372" s="1">
        <f t="shared" si="1393"/>
        <v>278</v>
      </c>
      <c r="BK372" s="1">
        <f t="shared" si="1394"/>
        <v>179</v>
      </c>
      <c r="BL372" s="1">
        <f t="shared" si="1395"/>
        <v>350</v>
      </c>
      <c r="BN372" s="1">
        <f t="shared" si="1304"/>
        <v>301</v>
      </c>
      <c r="BO372" s="1">
        <f t="shared" si="1305"/>
        <v>285</v>
      </c>
      <c r="BP372" s="1">
        <f t="shared" si="1306"/>
        <v>298</v>
      </c>
      <c r="BQ372" s="1">
        <f t="shared" si="1307"/>
        <v>100</v>
      </c>
      <c r="BR372" s="1">
        <f t="shared" si="1308"/>
        <v>301</v>
      </c>
      <c r="BT372" s="1">
        <f t="shared" si="1245"/>
        <v>250</v>
      </c>
      <c r="BU372" s="1">
        <f t="shared" si="1246"/>
        <v>250</v>
      </c>
      <c r="BV372" s="1">
        <f t="shared" si="1247"/>
        <v>250</v>
      </c>
      <c r="BW372" s="1">
        <f t="shared" si="1248"/>
        <v>73</v>
      </c>
      <c r="BX372" s="1">
        <f t="shared" si="1249"/>
        <v>250</v>
      </c>
    </row>
    <row r="373" spans="1:76">
      <c r="A373" s="1">
        <v>2002</v>
      </c>
      <c r="B373" s="1">
        <v>2</v>
      </c>
      <c r="C373" s="4">
        <v>4.3680000000000003</v>
      </c>
      <c r="D373" s="4">
        <v>-1.9279999999999999</v>
      </c>
      <c r="E373" s="2">
        <f t="shared" si="1323"/>
        <v>20484.693658133285</v>
      </c>
      <c r="F373" s="2">
        <f t="shared" si="1324"/>
        <v>30978.370289039201</v>
      </c>
      <c r="G373" s="5">
        <f t="shared" si="1325"/>
        <v>0.66125795085421912</v>
      </c>
      <c r="H373" s="4">
        <f t="shared" si="1326"/>
        <v>0.65938455819883246</v>
      </c>
      <c r="I373" s="4">
        <f t="shared" si="1327"/>
        <v>0.68020453755483234</v>
      </c>
      <c r="J373" s="4">
        <f t="shared" si="1328"/>
        <v>-2.0819979355999885E-2</v>
      </c>
      <c r="K373" s="2" t="str">
        <f t="shared" si="1337"/>
        <v xml:space="preserve">      SPX</v>
      </c>
      <c r="L373" s="11">
        <f t="shared" si="1338"/>
        <v>78831.53291842177</v>
      </c>
      <c r="M373" s="2">
        <f t="shared" si="1329"/>
        <v>35967.19493680117</v>
      </c>
      <c r="N373" s="2">
        <f t="shared" si="1330"/>
        <v>18390.161046069141</v>
      </c>
      <c r="O373" s="2">
        <f t="shared" si="1331"/>
        <v>17577.033890732029</v>
      </c>
      <c r="P373" s="2">
        <f t="shared" si="1339"/>
        <v>20484.693658133285</v>
      </c>
      <c r="Q373" s="2">
        <f t="shared" si="1340"/>
        <v>30978.370289039201</v>
      </c>
      <c r="U373" s="5">
        <f t="shared" si="1332"/>
        <v>4.3680000000000003</v>
      </c>
      <c r="V373" s="4">
        <v>-1.9219999999999999</v>
      </c>
      <c r="X373" s="6">
        <v>37288</v>
      </c>
      <c r="Y373" s="2" t="str">
        <f t="shared" si="1341"/>
        <v xml:space="preserve">      SPY</v>
      </c>
      <c r="Z373" s="11">
        <f t="shared" si="1346"/>
        <v>77815.902373264646</v>
      </c>
      <c r="AA373" s="16">
        <f t="shared" si="1492"/>
        <v>35647.5286953225</v>
      </c>
      <c r="AB373" s="16">
        <f t="shared" si="1493"/>
        <v>18226.54018912723</v>
      </c>
      <c r="AC373" s="16">
        <f t="shared" si="1494"/>
        <v>17420.98850619527</v>
      </c>
      <c r="AD373" s="2">
        <f t="shared" si="1317"/>
        <v>20484.693658133285</v>
      </c>
      <c r="AE373" s="2">
        <f t="shared" si="1318"/>
        <v>30462.314265085184</v>
      </c>
      <c r="AF373" s="12" t="str">
        <f t="shared" si="1385"/>
        <v/>
      </c>
      <c r="AG373" s="13" t="str">
        <f t="shared" si="1379"/>
        <v/>
      </c>
      <c r="AH373" s="13" t="str">
        <f t="shared" ref="AH373:AI373" si="1511">IF($B373=12,((AD373/AD361)-1)*100,"")</f>
        <v/>
      </c>
      <c r="AI373" s="13" t="str">
        <f t="shared" si="1511"/>
        <v/>
      </c>
      <c r="AK373" s="12"/>
      <c r="AS373" s="7">
        <f t="shared" si="1381"/>
        <v>-24.849347256763231</v>
      </c>
      <c r="AT373" s="7">
        <f t="shared" ref="AT373:AU373" si="1512">((AD373/AD361)-1)*100</f>
        <v>-26.289899098926394</v>
      </c>
      <c r="AU373" s="7">
        <f t="shared" si="1512"/>
        <v>-9.4852641698292004</v>
      </c>
      <c r="AV373" s="7">
        <f t="shared" si="1388"/>
        <v>-15.364083086934031</v>
      </c>
      <c r="AW373" s="7"/>
      <c r="AX373" s="7">
        <f t="shared" si="1296"/>
        <v>62.592054000453537</v>
      </c>
      <c r="AY373" s="7">
        <f t="shared" ref="AY373:AZ373" si="1513">((AD373/AD312)-1)*100</f>
        <v>-18.617100644907978</v>
      </c>
      <c r="AZ373" s="7">
        <f t="shared" si="1513"/>
        <v>50.392686473034033</v>
      </c>
      <c r="BA373" s="7">
        <f t="shared" si="1298"/>
        <v>12.199367527419504</v>
      </c>
      <c r="BB373" s="7"/>
      <c r="BC373" s="7">
        <f t="shared" si="1238"/>
        <v>199.69921162573297</v>
      </c>
      <c r="BD373" s="7">
        <f t="shared" ref="BD373:BE373" si="1514">((AD373/AD261)-1)*100</f>
        <v>18.022254090332911</v>
      </c>
      <c r="BE373" s="7">
        <f t="shared" si="1514"/>
        <v>212.00036346522529</v>
      </c>
      <c r="BF373" s="7">
        <f t="shared" si="1240"/>
        <v>-12.30115183949232</v>
      </c>
      <c r="BH373" s="1">
        <f t="shared" si="1391"/>
        <v>288</v>
      </c>
      <c r="BI373" s="1">
        <f t="shared" si="1392"/>
        <v>243</v>
      </c>
      <c r="BJ373" s="1">
        <f t="shared" si="1393"/>
        <v>278</v>
      </c>
      <c r="BK373" s="1">
        <f t="shared" si="1394"/>
        <v>179</v>
      </c>
      <c r="BL373" s="1">
        <f t="shared" si="1395"/>
        <v>351</v>
      </c>
      <c r="BN373" s="1">
        <f t="shared" si="1304"/>
        <v>302</v>
      </c>
      <c r="BO373" s="1">
        <f t="shared" si="1305"/>
        <v>285</v>
      </c>
      <c r="BP373" s="1">
        <f t="shared" si="1306"/>
        <v>299</v>
      </c>
      <c r="BQ373" s="1">
        <f t="shared" si="1307"/>
        <v>101</v>
      </c>
      <c r="BR373" s="1">
        <f t="shared" si="1308"/>
        <v>302</v>
      </c>
      <c r="BT373" s="1">
        <f t="shared" si="1245"/>
        <v>251</v>
      </c>
      <c r="BU373" s="1">
        <f t="shared" si="1246"/>
        <v>251</v>
      </c>
      <c r="BV373" s="1">
        <f t="shared" si="1247"/>
        <v>251</v>
      </c>
      <c r="BW373" s="1">
        <f t="shared" si="1248"/>
        <v>73</v>
      </c>
      <c r="BX373" s="1">
        <f t="shared" si="1249"/>
        <v>251</v>
      </c>
    </row>
    <row r="374" spans="1:76">
      <c r="A374" s="1">
        <v>2002</v>
      </c>
      <c r="B374" s="1">
        <v>3</v>
      </c>
      <c r="C374" s="4">
        <v>13.4818</v>
      </c>
      <c r="D374" s="4">
        <v>3.7610000000000001</v>
      </c>
      <c r="E374" s="2">
        <f t="shared" si="1323"/>
        <v>23246.399087735499</v>
      </c>
      <c r="F374" s="2">
        <f t="shared" si="1324"/>
        <v>32143.466795609962</v>
      </c>
      <c r="G374" s="5">
        <f t="shared" si="1325"/>
        <v>0.72320758789187012</v>
      </c>
      <c r="H374" s="4">
        <f t="shared" si="1326"/>
        <v>0.72016839600172555</v>
      </c>
      <c r="I374" s="4">
        <f t="shared" si="1327"/>
        <v>0.69152112974878965</v>
      </c>
      <c r="J374" s="4">
        <f t="shared" si="1328"/>
        <v>2.8647266252935899E-2</v>
      </c>
      <c r="K374" s="2" t="str">
        <f t="shared" si="1337"/>
        <v xml:space="preserve">      SPX</v>
      </c>
      <c r="L374" s="11">
        <f t="shared" si="1338"/>
        <v>81796.386871483614</v>
      </c>
      <c r="M374" s="2">
        <f t="shared" si="1329"/>
        <v>39107.591913340555</v>
      </c>
      <c r="N374" s="2">
        <f t="shared" si="1330"/>
        <v>20869.48577797809</v>
      </c>
      <c r="O374" s="2">
        <f t="shared" si="1331"/>
        <v>18238.106135362461</v>
      </c>
      <c r="P374" s="2">
        <f t="shared" si="1339"/>
        <v>23246.399087735499</v>
      </c>
      <c r="Q374" s="2">
        <f t="shared" si="1340"/>
        <v>32143.466795609962</v>
      </c>
      <c r="U374" s="5">
        <f t="shared" si="1332"/>
        <v>13.4818</v>
      </c>
      <c r="V374" s="4">
        <v>3.7263999999999999</v>
      </c>
      <c r="X374" s="6">
        <v>37316</v>
      </c>
      <c r="Y374" s="2" t="str">
        <f t="shared" si="1341"/>
        <v xml:space="preserve">      SPY</v>
      </c>
      <c r="Z374" s="11">
        <f t="shared" si="1346"/>
        <v>80715.634159301975</v>
      </c>
      <c r="AA374" s="16">
        <f t="shared" si="1492"/>
        <v>38753.970106235116</v>
      </c>
      <c r="AB374" s="16">
        <f t="shared" si="1493"/>
        <v>20683.805884344987</v>
      </c>
      <c r="AC374" s="16">
        <f t="shared" si="1494"/>
        <v>18070.164221890129</v>
      </c>
      <c r="AD374" s="2">
        <f t="shared" si="1317"/>
        <v>23246.399087735499</v>
      </c>
      <c r="AE374" s="2">
        <f t="shared" si="1318"/>
        <v>31597.461943859318</v>
      </c>
      <c r="AF374" s="12" t="str">
        <f t="shared" si="1385"/>
        <v/>
      </c>
      <c r="AG374" s="13" t="str">
        <f t="shared" si="1379"/>
        <v/>
      </c>
      <c r="AH374" s="13" t="str">
        <f t="shared" ref="AH374:AI374" si="1515">IF($B374=12,((AD374/AD362)-1)*100,"")</f>
        <v/>
      </c>
      <c r="AI374" s="13" t="str">
        <f t="shared" si="1515"/>
        <v/>
      </c>
      <c r="AK374" s="12"/>
      <c r="AS374" s="7">
        <f t="shared" si="1381"/>
        <v>-18.869172823407045</v>
      </c>
      <c r="AT374" s="7">
        <f t="shared" ref="AT374:AU374" si="1516">((AD374/AD362)-1)*100</f>
        <v>-12.940320705038012</v>
      </c>
      <c r="AU374" s="7">
        <f t="shared" si="1516"/>
        <v>0.21976194537922655</v>
      </c>
      <c r="AV374" s="7">
        <f t="shared" si="1388"/>
        <v>-19.08893476878627</v>
      </c>
      <c r="AW374" s="7"/>
      <c r="AX374" s="7">
        <f t="shared" si="1296"/>
        <v>67.353393441375459</v>
      </c>
      <c r="AY374" s="7">
        <f t="shared" ref="AY374:AZ374" si="1517">((AD374/AD313)-1)*100</f>
        <v>-0.80705787547251662</v>
      </c>
      <c r="AZ374" s="7">
        <f t="shared" si="1517"/>
        <v>54.796780105606402</v>
      </c>
      <c r="BA374" s="7">
        <f t="shared" si="1298"/>
        <v>12.556613335769057</v>
      </c>
      <c r="BB374" s="7"/>
      <c r="BC374" s="7">
        <f t="shared" si="1238"/>
        <v>200.63072680020727</v>
      </c>
      <c r="BD374" s="7">
        <f t="shared" ref="BD374:BE374" si="1518">((AD374/AD262)-1)*100</f>
        <v>35.668572377271587</v>
      </c>
      <c r="BE374" s="7">
        <f t="shared" si="1518"/>
        <v>212.9701126728819</v>
      </c>
      <c r="BF374" s="7">
        <f t="shared" si="1240"/>
        <v>-12.339385872674626</v>
      </c>
      <c r="BH374" s="1">
        <f t="shared" si="1391"/>
        <v>288</v>
      </c>
      <c r="BI374" s="1">
        <f t="shared" si="1392"/>
        <v>243</v>
      </c>
      <c r="BJ374" s="1">
        <f t="shared" si="1393"/>
        <v>279</v>
      </c>
      <c r="BK374" s="1">
        <f t="shared" si="1394"/>
        <v>179</v>
      </c>
      <c r="BL374" s="1">
        <f t="shared" si="1395"/>
        <v>352</v>
      </c>
      <c r="BN374" s="1">
        <f t="shared" si="1304"/>
        <v>303</v>
      </c>
      <c r="BO374" s="1">
        <f t="shared" si="1305"/>
        <v>285</v>
      </c>
      <c r="BP374" s="1">
        <f t="shared" si="1306"/>
        <v>300</v>
      </c>
      <c r="BQ374" s="1">
        <f t="shared" si="1307"/>
        <v>102</v>
      </c>
      <c r="BR374" s="1">
        <f t="shared" si="1308"/>
        <v>303</v>
      </c>
      <c r="BT374" s="1">
        <f t="shared" si="1245"/>
        <v>252</v>
      </c>
      <c r="BU374" s="1">
        <f t="shared" si="1246"/>
        <v>252</v>
      </c>
      <c r="BV374" s="1">
        <f t="shared" si="1247"/>
        <v>252</v>
      </c>
      <c r="BW374" s="1">
        <f t="shared" si="1248"/>
        <v>73</v>
      </c>
      <c r="BX374" s="1">
        <f t="shared" si="1249"/>
        <v>252</v>
      </c>
    </row>
    <row r="375" spans="1:76">
      <c r="A375" s="1">
        <v>2002</v>
      </c>
      <c r="B375" s="1">
        <v>4</v>
      </c>
      <c r="C375" s="4">
        <v>1.1071</v>
      </c>
      <c r="D375" s="4">
        <v>-6.0629999999999997</v>
      </c>
      <c r="E375" s="2">
        <f t="shared" si="1323"/>
        <v>23503.759972035819</v>
      </c>
      <c r="F375" s="2">
        <f t="shared" si="1324"/>
        <v>30194.608403792132</v>
      </c>
      <c r="G375" s="5">
        <f t="shared" si="1325"/>
        <v>0.77840916688570094</v>
      </c>
      <c r="H375" s="4">
        <f t="shared" si="1326"/>
        <v>0.77563579684360695</v>
      </c>
      <c r="I375" s="4">
        <f t="shared" si="1327"/>
        <v>0.71438640267955578</v>
      </c>
      <c r="J375" s="4">
        <f t="shared" si="1328"/>
        <v>6.1249394164051174E-2</v>
      </c>
      <c r="K375" s="2" t="str">
        <f t="shared" si="1337"/>
        <v>GSCI</v>
      </c>
      <c r="L375" s="11">
        <f t="shared" si="1338"/>
        <v>82701.954670537816</v>
      </c>
      <c r="M375" s="2">
        <f t="shared" si="1329"/>
        <v>38232.861615401518</v>
      </c>
      <c r="N375" s="2">
        <f t="shared" si="1330"/>
        <v>21100.531855026085</v>
      </c>
      <c r="O375" s="2">
        <f t="shared" si="1331"/>
        <v>17132.329760375436</v>
      </c>
      <c r="P375" s="2">
        <f t="shared" si="1339"/>
        <v>23503.759972035819</v>
      </c>
      <c r="Q375" s="2">
        <f t="shared" si="1340"/>
        <v>30194.608403792132</v>
      </c>
      <c r="U375" s="5">
        <f t="shared" si="1332"/>
        <v>1.1071</v>
      </c>
      <c r="V375" s="4">
        <v>-6.0625</v>
      </c>
      <c r="X375" s="6">
        <v>37347</v>
      </c>
      <c r="Y375" s="2" t="str">
        <f t="shared" si="1341"/>
        <v>DBC</v>
      </c>
      <c r="Z375" s="11">
        <f t="shared" si="1346"/>
        <v>81609.23694507961</v>
      </c>
      <c r="AA375" s="16">
        <f t="shared" si="1492"/>
        <v>37887.456815228608</v>
      </c>
      <c r="AB375" s="16">
        <f t="shared" si="1493"/>
        <v>20912.79629929057</v>
      </c>
      <c r="AC375" s="16">
        <f t="shared" si="1494"/>
        <v>16974.660515938038</v>
      </c>
      <c r="AD375" s="2">
        <f t="shared" si="1317"/>
        <v>23503.759972035819</v>
      </c>
      <c r="AE375" s="2">
        <f t="shared" si="1318"/>
        <v>29681.865813512846</v>
      </c>
      <c r="AF375" s="12" t="str">
        <f t="shared" si="1385"/>
        <v/>
      </c>
      <c r="AG375" s="13" t="str">
        <f t="shared" si="1379"/>
        <v/>
      </c>
      <c r="AH375" s="13" t="str">
        <f t="shared" ref="AH375:AI375" si="1519">IF($B375=12,((AD375/AD363)-1)*100,"")</f>
        <v/>
      </c>
      <c r="AI375" s="13" t="str">
        <f t="shared" si="1519"/>
        <v/>
      </c>
      <c r="AK375" s="12"/>
      <c r="AS375" s="7">
        <f t="shared" si="1381"/>
        <v>-22.151588813283997</v>
      </c>
      <c r="AT375" s="7">
        <f t="shared" ref="AT375:AU375" si="1520">((AD375/AD363)-1)*100</f>
        <v>-16.462608019690073</v>
      </c>
      <c r="AU375" s="7">
        <f t="shared" si="1520"/>
        <v>-12.635218692867623</v>
      </c>
      <c r="AV375" s="7">
        <f t="shared" si="1388"/>
        <v>-9.516370120416374</v>
      </c>
      <c r="AW375" s="7"/>
      <c r="AX375" s="7">
        <f t="shared" si="1296"/>
        <v>76.48677165108721</v>
      </c>
      <c r="AY375" s="7">
        <f t="shared" ref="AY375:AZ375" si="1521">((AD375/AD314)-1)*100</f>
        <v>-1.3725407950804569</v>
      </c>
      <c r="AZ375" s="7">
        <f t="shared" si="1521"/>
        <v>51.669027711903162</v>
      </c>
      <c r="BA375" s="7">
        <f t="shared" si="1298"/>
        <v>24.817743939184048</v>
      </c>
      <c r="BB375" s="7"/>
      <c r="BC375" s="7">
        <f t="shared" si="1238"/>
        <v>200.27463974691764</v>
      </c>
      <c r="BD375" s="7">
        <f t="shared" ref="BD375:BE375" si="1522">((AD375/AD263)-1)*100</f>
        <v>36.862481695763208</v>
      </c>
      <c r="BE375" s="7">
        <f t="shared" si="1522"/>
        <v>190.43269047990003</v>
      </c>
      <c r="BF375" s="7">
        <f t="shared" si="1240"/>
        <v>9.8419492670176112</v>
      </c>
      <c r="BH375" s="1">
        <f t="shared" si="1391"/>
        <v>288</v>
      </c>
      <c r="BI375" s="1">
        <f t="shared" si="1392"/>
        <v>243</v>
      </c>
      <c r="BJ375" s="1">
        <f t="shared" si="1393"/>
        <v>279</v>
      </c>
      <c r="BK375" s="1">
        <f t="shared" si="1394"/>
        <v>179</v>
      </c>
      <c r="BL375" s="1">
        <f t="shared" si="1395"/>
        <v>353</v>
      </c>
      <c r="BN375" s="1">
        <f t="shared" si="1304"/>
        <v>304</v>
      </c>
      <c r="BO375" s="1">
        <f t="shared" si="1305"/>
        <v>285</v>
      </c>
      <c r="BP375" s="1">
        <f t="shared" si="1306"/>
        <v>301</v>
      </c>
      <c r="BQ375" s="1">
        <f t="shared" si="1307"/>
        <v>103</v>
      </c>
      <c r="BR375" s="1">
        <f t="shared" si="1308"/>
        <v>304</v>
      </c>
      <c r="BT375" s="1">
        <f t="shared" si="1245"/>
        <v>253</v>
      </c>
      <c r="BU375" s="1">
        <f t="shared" si="1246"/>
        <v>253</v>
      </c>
      <c r="BV375" s="1">
        <f t="shared" si="1247"/>
        <v>253</v>
      </c>
      <c r="BW375" s="1">
        <f t="shared" si="1248"/>
        <v>74</v>
      </c>
      <c r="BX375" s="1">
        <f t="shared" si="1249"/>
        <v>253</v>
      </c>
    </row>
    <row r="376" spans="1:76">
      <c r="A376" s="1">
        <v>2002</v>
      </c>
      <c r="B376" s="1">
        <v>5</v>
      </c>
      <c r="C376" s="4">
        <v>-4.3512000000000004</v>
      </c>
      <c r="D376" s="4">
        <v>-0.73699999999999999</v>
      </c>
      <c r="E376" s="2">
        <f t="shared" si="1323"/>
        <v>22481.064368132596</v>
      </c>
      <c r="F376" s="2">
        <f t="shared" si="1324"/>
        <v>29972.074139856184</v>
      </c>
      <c r="G376" s="5">
        <f t="shared" si="1325"/>
        <v>0.75006702116213531</v>
      </c>
      <c r="H376" s="4">
        <f t="shared" si="1326"/>
        <v>0.75128458190887204</v>
      </c>
      <c r="I376" s="4">
        <f t="shared" si="1327"/>
        <v>0.7237760391223399</v>
      </c>
      <c r="J376" s="4">
        <f t="shared" si="1328"/>
        <v>2.7508542786532142E-2</v>
      </c>
      <c r="K376" s="2" t="str">
        <f t="shared" si="1337"/>
        <v>GSCI</v>
      </c>
      <c r="L376" s="11">
        <f t="shared" si="1338"/>
        <v>79103.427218913377</v>
      </c>
      <c r="M376" s="2">
        <f t="shared" si="1329"/>
        <v>37188.470002991657</v>
      </c>
      <c r="N376" s="2">
        <f t="shared" si="1330"/>
        <v>20182.40551295019</v>
      </c>
      <c r="O376" s="2">
        <f t="shared" si="1331"/>
        <v>17006.06449004147</v>
      </c>
      <c r="P376" s="2">
        <f t="shared" si="1339"/>
        <v>22481.064368132596</v>
      </c>
      <c r="Q376" s="2">
        <f t="shared" si="1340"/>
        <v>29972.074139856184</v>
      </c>
      <c r="U376" s="5">
        <f t="shared" si="1332"/>
        <v>-4.3512000000000004</v>
      </c>
      <c r="V376" s="4">
        <v>-0.74229999999999996</v>
      </c>
      <c r="X376" s="6">
        <v>37377</v>
      </c>
      <c r="Y376" s="2" t="str">
        <f t="shared" si="1341"/>
        <v>DBC</v>
      </c>
      <c r="Z376" s="11">
        <f t="shared" si="1346"/>
        <v>78058.255827125307</v>
      </c>
      <c r="AA376" s="16">
        <f t="shared" si="1492"/>
        <v>36851.496317644072</v>
      </c>
      <c r="AB376" s="16">
        <f t="shared" si="1493"/>
        <v>20002.83870671584</v>
      </c>
      <c r="AC376" s="16">
        <f t="shared" si="1494"/>
        <v>16848.657610928232</v>
      </c>
      <c r="AD376" s="2">
        <f t="shared" si="1317"/>
        <v>22481.064368132596</v>
      </c>
      <c r="AE376" s="2">
        <f t="shared" si="1318"/>
        <v>29461.537323579141</v>
      </c>
      <c r="AF376" s="12" t="str">
        <f t="shared" si="1385"/>
        <v/>
      </c>
      <c r="AG376" s="13" t="str">
        <f t="shared" si="1379"/>
        <v/>
      </c>
      <c r="AH376" s="13" t="str">
        <f t="shared" ref="AH376:AI376" si="1523">IF($B376=12,((AD376/AD364)-1)*100,"")</f>
        <v/>
      </c>
      <c r="AI376" s="13" t="str">
        <f t="shared" si="1523"/>
        <v/>
      </c>
      <c r="AK376" s="12"/>
      <c r="AS376" s="7">
        <f t="shared" si="1381"/>
        <v>-23.355716464326736</v>
      </c>
      <c r="AT376" s="7">
        <f t="shared" ref="AT376:AU376" si="1524">((AD376/AD364)-1)*100</f>
        <v>-17.754730518352602</v>
      </c>
      <c r="AU376" s="7">
        <f t="shared" si="1524"/>
        <v>-13.851874353151416</v>
      </c>
      <c r="AV376" s="7">
        <f t="shared" si="1388"/>
        <v>-9.5038421111753202</v>
      </c>
      <c r="AW376" s="7"/>
      <c r="AX376" s="7">
        <f t="shared" si="1296"/>
        <v>59.319373286312072</v>
      </c>
      <c r="AY376" s="7">
        <f t="shared" ref="AY376:AZ376" si="1525">((AD376/AD315)-1)*100</f>
        <v>-7.7970420296900596</v>
      </c>
      <c r="AZ376" s="7">
        <f t="shared" si="1525"/>
        <v>42.081657489092294</v>
      </c>
      <c r="BA376" s="7">
        <f t="shared" si="1298"/>
        <v>17.237715797219778</v>
      </c>
      <c r="BB376" s="7"/>
      <c r="BC376" s="7">
        <f t="shared" si="1238"/>
        <v>184.82792814297454</v>
      </c>
      <c r="BD376" s="7">
        <f t="shared" ref="BD376:BE376" si="1526">((AD376/AD264)-1)*100</f>
        <v>29.339084986752773</v>
      </c>
      <c r="BE376" s="7">
        <f t="shared" si="1526"/>
        <v>185.88679501216606</v>
      </c>
      <c r="BF376" s="7">
        <f t="shared" si="1240"/>
        <v>-1.0588668691915188</v>
      </c>
      <c r="BH376" s="1">
        <f t="shared" si="1391"/>
        <v>288</v>
      </c>
      <c r="BI376" s="1">
        <f t="shared" si="1392"/>
        <v>243</v>
      </c>
      <c r="BJ376" s="1">
        <f t="shared" si="1393"/>
        <v>279</v>
      </c>
      <c r="BK376" s="1">
        <f t="shared" si="1394"/>
        <v>179</v>
      </c>
      <c r="BL376" s="1">
        <f t="shared" si="1395"/>
        <v>354</v>
      </c>
      <c r="BN376" s="1">
        <f t="shared" si="1304"/>
        <v>305</v>
      </c>
      <c r="BO376" s="1">
        <f t="shared" si="1305"/>
        <v>285</v>
      </c>
      <c r="BP376" s="1">
        <f t="shared" si="1306"/>
        <v>302</v>
      </c>
      <c r="BQ376" s="1">
        <f t="shared" si="1307"/>
        <v>104</v>
      </c>
      <c r="BR376" s="1">
        <f t="shared" si="1308"/>
        <v>305</v>
      </c>
      <c r="BT376" s="1">
        <f t="shared" si="1245"/>
        <v>254</v>
      </c>
      <c r="BU376" s="1">
        <f t="shared" si="1246"/>
        <v>254</v>
      </c>
      <c r="BV376" s="1">
        <f t="shared" si="1247"/>
        <v>254</v>
      </c>
      <c r="BW376" s="1">
        <f t="shared" si="1248"/>
        <v>74</v>
      </c>
      <c r="BX376" s="1">
        <f t="shared" si="1249"/>
        <v>254</v>
      </c>
    </row>
    <row r="377" spans="1:76">
      <c r="A377" s="1">
        <v>2002</v>
      </c>
      <c r="B377" s="1">
        <v>6</v>
      </c>
      <c r="C377" s="4">
        <v>3.4174000000000002</v>
      </c>
      <c r="D377" s="4">
        <v>-7.1239999999999997</v>
      </c>
      <c r="E377" s="2">
        <f t="shared" si="1323"/>
        <v>23249.332261849158</v>
      </c>
      <c r="F377" s="2">
        <f t="shared" si="1324"/>
        <v>27836.86357813283</v>
      </c>
      <c r="G377" s="5">
        <f t="shared" si="1325"/>
        <v>0.83519941808791298</v>
      </c>
      <c r="H377" s="4">
        <f t="shared" si="1326"/>
        <v>0.83120347350795865</v>
      </c>
      <c r="I377" s="4">
        <f t="shared" si="1327"/>
        <v>0.75309798095538549</v>
      </c>
      <c r="J377" s="4">
        <f t="shared" si="1328"/>
        <v>7.8105492552573152E-2</v>
      </c>
      <c r="K377" s="2" t="str">
        <f t="shared" si="1337"/>
        <v>GSCI</v>
      </c>
      <c r="L377" s="11">
        <f t="shared" si="1338"/>
        <v>81806.707740692524</v>
      </c>
      <c r="M377" s="2">
        <f t="shared" si="1329"/>
        <v>36666.671494720664</v>
      </c>
      <c r="N377" s="2">
        <f t="shared" si="1330"/>
        <v>20872.11903894975</v>
      </c>
      <c r="O377" s="2">
        <f t="shared" si="1331"/>
        <v>15794.552455770916</v>
      </c>
      <c r="P377" s="2">
        <f t="shared" si="1339"/>
        <v>23249.332261849158</v>
      </c>
      <c r="Q377" s="2">
        <f t="shared" si="1340"/>
        <v>27836.86357813283</v>
      </c>
      <c r="U377" s="5">
        <f t="shared" si="1332"/>
        <v>3.4174000000000002</v>
      </c>
      <c r="V377" s="4">
        <v>-7.1039000000000003</v>
      </c>
      <c r="X377" s="6">
        <v>37408</v>
      </c>
      <c r="Y377" s="2" t="str">
        <f t="shared" si="1341"/>
        <v>DBC</v>
      </c>
      <c r="Z377" s="11">
        <f t="shared" si="1346"/>
        <v>80725.818661761485</v>
      </c>
      <c r="AA377" s="16">
        <f t="shared" si="1492"/>
        <v>36338.161539584646</v>
      </c>
      <c r="AB377" s="16">
        <f t="shared" si="1493"/>
        <v>20686.415716679145</v>
      </c>
      <c r="AC377" s="16">
        <f t="shared" si="1494"/>
        <v>15651.745822905503</v>
      </c>
      <c r="AD377" s="2">
        <f t="shared" si="1317"/>
        <v>23249.332261849158</v>
      </c>
      <c r="AE377" s="2">
        <f t="shared" si="1318"/>
        <v>27368.619173649404</v>
      </c>
      <c r="AF377" s="12" t="str">
        <f t="shared" si="1385"/>
        <v/>
      </c>
      <c r="AG377" s="13" t="str">
        <f t="shared" si="1379"/>
        <v/>
      </c>
      <c r="AH377" s="13" t="str">
        <f t="shared" ref="AH377:AI377" si="1527">IF($B377=12,((AD377/AD365)-1)*100,"")</f>
        <v/>
      </c>
      <c r="AI377" s="13" t="str">
        <f t="shared" si="1527"/>
        <v/>
      </c>
      <c r="AK377" s="12"/>
      <c r="AS377" s="7">
        <f t="shared" si="1381"/>
        <v>-14.555229102512602</v>
      </c>
      <c r="AT377" s="7">
        <f t="shared" ref="AT377:AU377" si="1528">((AD377/AD365)-1)*100</f>
        <v>-8.3111240123911791</v>
      </c>
      <c r="AU377" s="7">
        <f t="shared" si="1528"/>
        <v>-17.976866419158235</v>
      </c>
      <c r="AV377" s="7">
        <f t="shared" si="1388"/>
        <v>3.4216373166456329</v>
      </c>
      <c r="AW377" s="7"/>
      <c r="AX377" s="7">
        <f t="shared" si="1296"/>
        <v>55.354445494299753</v>
      </c>
      <c r="AY377" s="7">
        <f t="shared" ref="AY377:AZ377" si="1529">((AD377/AD316)-1)*100</f>
        <v>-5.323226428595385</v>
      </c>
      <c r="AZ377" s="7">
        <f t="shared" si="1529"/>
        <v>24.450594985634755</v>
      </c>
      <c r="BA377" s="7">
        <f t="shared" si="1298"/>
        <v>30.903850508664998</v>
      </c>
      <c r="BB377" s="7"/>
      <c r="BC377" s="7">
        <f t="shared" si="1238"/>
        <v>190.65351065506451</v>
      </c>
      <c r="BD377" s="7">
        <f t="shared" ref="BD377:BE377" si="1530">((AD377/AD265)-1)*100</f>
        <v>32.222952613624976</v>
      </c>
      <c r="BE377" s="7">
        <f t="shared" si="1530"/>
        <v>162.05410350556102</v>
      </c>
      <c r="BF377" s="7">
        <f t="shared" si="1240"/>
        <v>28.599407149503492</v>
      </c>
      <c r="BH377" s="1">
        <f t="shared" si="1391"/>
        <v>288</v>
      </c>
      <c r="BI377" s="1">
        <f t="shared" si="1392"/>
        <v>243</v>
      </c>
      <c r="BJ377" s="1">
        <f t="shared" si="1393"/>
        <v>279</v>
      </c>
      <c r="BK377" s="1">
        <f t="shared" si="1394"/>
        <v>180</v>
      </c>
      <c r="BL377" s="1">
        <f t="shared" si="1395"/>
        <v>355</v>
      </c>
      <c r="BN377" s="1">
        <f t="shared" si="1304"/>
        <v>306</v>
      </c>
      <c r="BO377" s="1">
        <f t="shared" si="1305"/>
        <v>285</v>
      </c>
      <c r="BP377" s="1">
        <f t="shared" si="1306"/>
        <v>303</v>
      </c>
      <c r="BQ377" s="1">
        <f t="shared" si="1307"/>
        <v>105</v>
      </c>
      <c r="BR377" s="1">
        <f t="shared" si="1308"/>
        <v>306</v>
      </c>
      <c r="BT377" s="1">
        <f t="shared" si="1245"/>
        <v>255</v>
      </c>
      <c r="BU377" s="1">
        <f t="shared" si="1246"/>
        <v>255</v>
      </c>
      <c r="BV377" s="1">
        <f t="shared" si="1247"/>
        <v>255</v>
      </c>
      <c r="BW377" s="1">
        <f t="shared" si="1248"/>
        <v>75</v>
      </c>
      <c r="BX377" s="1">
        <f t="shared" si="1249"/>
        <v>255</v>
      </c>
    </row>
    <row r="378" spans="1:76">
      <c r="A378" s="1">
        <v>2002</v>
      </c>
      <c r="B378" s="1">
        <v>7</v>
      </c>
      <c r="C378" s="4">
        <v>0.57820000000000005</v>
      </c>
      <c r="D378" s="4">
        <v>-7.7949999999999999</v>
      </c>
      <c r="E378" s="2">
        <f t="shared" si="1323"/>
        <v>23383.75990098717</v>
      </c>
      <c r="F378" s="2">
        <f t="shared" si="1324"/>
        <v>25666.980062217379</v>
      </c>
      <c r="G378" s="5">
        <f t="shared" si="1325"/>
        <v>0.91104445650810384</v>
      </c>
      <c r="H378" s="4">
        <f t="shared" si="1326"/>
        <v>0.90724250493666836</v>
      </c>
      <c r="I378" s="4">
        <f t="shared" si="1327"/>
        <v>0.79466284294294298</v>
      </c>
      <c r="J378" s="4">
        <f t="shared" si="1328"/>
        <v>0.11257966199372538</v>
      </c>
      <c r="K378" s="2" t="str">
        <f t="shared" si="1337"/>
        <v>GSCI</v>
      </c>
      <c r="L378" s="11">
        <f t="shared" si="1338"/>
        <v>82279.714124849197</v>
      </c>
      <c r="M378" s="2">
        <f t="shared" si="1329"/>
        <v>35556.168723076531</v>
      </c>
      <c r="N378" s="2">
        <f t="shared" si="1330"/>
        <v>20992.801631232956</v>
      </c>
      <c r="O378" s="2">
        <f t="shared" si="1331"/>
        <v>14563.367091843573</v>
      </c>
      <c r="P378" s="2">
        <f t="shared" si="1339"/>
        <v>23383.75990098717</v>
      </c>
      <c r="Q378" s="2">
        <f t="shared" si="1340"/>
        <v>25666.980062217379</v>
      </c>
      <c r="U378" s="5">
        <f t="shared" si="1332"/>
        <v>0.57820000000000005</v>
      </c>
      <c r="V378" s="4">
        <v>-7.7770999999999999</v>
      </c>
      <c r="X378" s="6">
        <v>37438</v>
      </c>
      <c r="Y378" s="2" t="str">
        <f t="shared" si="1341"/>
        <v>DBC</v>
      </c>
      <c r="Z378" s="11">
        <f t="shared" si="1346"/>
        <v>81192.575345263787</v>
      </c>
      <c r="AA378" s="16">
        <f t="shared" si="1492"/>
        <v>35240.518470865303</v>
      </c>
      <c r="AB378" s="16">
        <f t="shared" si="1493"/>
        <v>20806.024572352984</v>
      </c>
      <c r="AC378" s="16">
        <f t="shared" si="1494"/>
        <v>14434.493898512319</v>
      </c>
      <c r="AD378" s="2">
        <f t="shared" si="1317"/>
        <v>23383.75990098717</v>
      </c>
      <c r="AE378" s="2">
        <f t="shared" si="1318"/>
        <v>25240.134291895516</v>
      </c>
      <c r="AF378" s="12" t="str">
        <f t="shared" si="1385"/>
        <v/>
      </c>
      <c r="AG378" s="13" t="str">
        <f t="shared" si="1379"/>
        <v/>
      </c>
      <c r="AH378" s="13" t="str">
        <f t="shared" ref="AH378:AI378" si="1531">IF($B378=12,((AD378/AD366)-1)*100,"")</f>
        <v/>
      </c>
      <c r="AI378" s="13" t="str">
        <f t="shared" si="1531"/>
        <v/>
      </c>
      <c r="AK378" s="12"/>
      <c r="AS378" s="7">
        <f t="shared" si="1381"/>
        <v>-13.21030123044663</v>
      </c>
      <c r="AT378" s="7">
        <f t="shared" ref="AT378:AU378" si="1532">((AD378/AD366)-1)*100</f>
        <v>-8.0011322220235428</v>
      </c>
      <c r="AU378" s="7">
        <f t="shared" si="1532"/>
        <v>-23.606929881431437</v>
      </c>
      <c r="AV378" s="7">
        <f t="shared" si="1388"/>
        <v>10.396628650984807</v>
      </c>
      <c r="AW378" s="7"/>
      <c r="AX378" s="7">
        <f t="shared" si="1296"/>
        <v>49.59942028058888</v>
      </c>
      <c r="AY378" s="7">
        <f t="shared" ref="AY378:AZ378" si="1533">((AD378/AD317)-1)*100</f>
        <v>0.67057336586091587</v>
      </c>
      <c r="AZ378" s="7">
        <f t="shared" si="1533"/>
        <v>9.8849255826444207</v>
      </c>
      <c r="BA378" s="7">
        <f t="shared" si="1298"/>
        <v>39.71449469794446</v>
      </c>
      <c r="BB378" s="7"/>
      <c r="BC378" s="7">
        <f t="shared" si="1238"/>
        <v>186.31991934777216</v>
      </c>
      <c r="BD378" s="7">
        <f t="shared" ref="BD378:BE378" si="1534">((AD378/AD266)-1)*100</f>
        <v>30.272457440127297</v>
      </c>
      <c r="BE378" s="7">
        <f t="shared" si="1534"/>
        <v>136.70196896374654</v>
      </c>
      <c r="BF378" s="7">
        <f t="shared" si="1240"/>
        <v>49.617950384025619</v>
      </c>
      <c r="BH378" s="1">
        <f t="shared" si="1391"/>
        <v>288</v>
      </c>
      <c r="BI378" s="1">
        <f t="shared" si="1392"/>
        <v>243</v>
      </c>
      <c r="BJ378" s="1">
        <f t="shared" si="1393"/>
        <v>279</v>
      </c>
      <c r="BK378" s="1">
        <f t="shared" si="1394"/>
        <v>181</v>
      </c>
      <c r="BL378" s="1">
        <f t="shared" si="1395"/>
        <v>356</v>
      </c>
      <c r="BN378" s="1">
        <f t="shared" si="1304"/>
        <v>307</v>
      </c>
      <c r="BO378" s="1">
        <f t="shared" si="1305"/>
        <v>286</v>
      </c>
      <c r="BP378" s="1">
        <f t="shared" si="1306"/>
        <v>304</v>
      </c>
      <c r="BQ378" s="1">
        <f t="shared" si="1307"/>
        <v>106</v>
      </c>
      <c r="BR378" s="1">
        <f t="shared" si="1308"/>
        <v>307</v>
      </c>
      <c r="BT378" s="1">
        <f t="shared" si="1245"/>
        <v>256</v>
      </c>
      <c r="BU378" s="1">
        <f t="shared" si="1246"/>
        <v>256</v>
      </c>
      <c r="BV378" s="1">
        <f t="shared" si="1247"/>
        <v>256</v>
      </c>
      <c r="BW378" s="1">
        <f t="shared" si="1248"/>
        <v>76</v>
      </c>
      <c r="BX378" s="1">
        <f t="shared" si="1249"/>
        <v>256</v>
      </c>
    </row>
    <row r="379" spans="1:76">
      <c r="A379" s="1">
        <v>2002</v>
      </c>
      <c r="B379" s="1">
        <v>8</v>
      </c>
      <c r="C379" s="4">
        <v>6.0479000000000003</v>
      </c>
      <c r="D379" s="4">
        <v>0.65700000000000003</v>
      </c>
      <c r="E379" s="2">
        <f t="shared" si="1323"/>
        <v>24797.986316038972</v>
      </c>
      <c r="F379" s="2">
        <f t="shared" si="1324"/>
        <v>25835.612121226146</v>
      </c>
      <c r="G379" s="5">
        <f t="shared" si="1325"/>
        <v>0.95983738258964357</v>
      </c>
      <c r="H379" s="4">
        <f t="shared" si="1326"/>
        <v>0.95733286460616851</v>
      </c>
      <c r="I379" s="4">
        <f t="shared" si="1327"/>
        <v>0.83812982706049577</v>
      </c>
      <c r="J379" s="4">
        <f t="shared" si="1328"/>
        <v>0.11920303754567274</v>
      </c>
      <c r="K379" s="2" t="str">
        <f t="shared" si="1337"/>
        <v>GSCI</v>
      </c>
      <c r="L379" s="11">
        <f t="shared" si="1338"/>
        <v>87255.908955405946</v>
      </c>
      <c r="M379" s="2">
        <f t="shared" si="1329"/>
        <v>36921.473694725282</v>
      </c>
      <c r="N379" s="2">
        <f t="shared" si="1330"/>
        <v>22262.425281088294</v>
      </c>
      <c r="O379" s="2">
        <f t="shared" si="1331"/>
        <v>14659.048413636985</v>
      </c>
      <c r="P379" s="2">
        <f t="shared" si="1339"/>
        <v>24797.986316038972</v>
      </c>
      <c r="Q379" s="2">
        <f t="shared" si="1340"/>
        <v>25835.612121226146</v>
      </c>
      <c r="U379" s="5">
        <f t="shared" si="1332"/>
        <v>6.0479000000000003</v>
      </c>
      <c r="V379" s="4">
        <v>0.65010000000000001</v>
      </c>
      <c r="X379" s="6">
        <v>37469</v>
      </c>
      <c r="Y379" s="2" t="str">
        <f t="shared" si="1341"/>
        <v>DBC</v>
      </c>
      <c r="Z379" s="11">
        <f t="shared" si="1346"/>
        <v>86103.021109569992</v>
      </c>
      <c r="AA379" s="16">
        <f t="shared" si="1492"/>
        <v>36592.684675810866</v>
      </c>
      <c r="AB379" s="16">
        <f t="shared" si="1493"/>
        <v>22064.352132464319</v>
      </c>
      <c r="AC379" s="16">
        <f t="shared" si="1494"/>
        <v>14528.332543346549</v>
      </c>
      <c r="AD379" s="2">
        <f t="shared" si="1317"/>
        <v>24797.986316038972</v>
      </c>
      <c r="AE379" s="2">
        <f t="shared" si="1318"/>
        <v>25404.220404927131</v>
      </c>
      <c r="AF379" s="12" t="str">
        <f t="shared" si="1385"/>
        <v/>
      </c>
      <c r="AG379" s="13" t="str">
        <f t="shared" si="1379"/>
        <v/>
      </c>
      <c r="AH379" s="13" t="str">
        <f t="shared" ref="AH379:AI379" si="1535">IF($B379=12,((AD379/AD367)-1)*100,"")</f>
        <v/>
      </c>
      <c r="AI379" s="13" t="str">
        <f t="shared" si="1535"/>
        <v/>
      </c>
      <c r="AK379" s="12"/>
      <c r="AS379" s="7">
        <f t="shared" si="1381"/>
        <v>-1.8227140577368739</v>
      </c>
      <c r="AT379" s="7">
        <f t="shared" ref="AT379:AU379" si="1536">((AD379/AD367)-1)*100</f>
        <v>-3.3610972469016787</v>
      </c>
      <c r="AU379" s="7">
        <f t="shared" si="1536"/>
        <v>-17.982043803444814</v>
      </c>
      <c r="AV379" s="7">
        <f t="shared" si="1388"/>
        <v>16.159329745707939</v>
      </c>
      <c r="AW379" s="7"/>
      <c r="AX379" s="7">
        <f t="shared" si="1296"/>
        <v>46.977200849489954</v>
      </c>
      <c r="AY379" s="7">
        <f t="shared" ref="AY379:AZ379" si="1537">((AD379/AD318)-1)*100</f>
        <v>2.5573566287322658</v>
      </c>
      <c r="AZ379" s="7">
        <f t="shared" si="1537"/>
        <v>2.463766859018035</v>
      </c>
      <c r="BA379" s="7">
        <f t="shared" si="1298"/>
        <v>44.513433990471917</v>
      </c>
      <c r="BB379" s="7"/>
      <c r="BC379" s="7">
        <f t="shared" ref="BC379:BC442" si="1538">((Z379/Z267)-1)*100</f>
        <v>211.21177887129102</v>
      </c>
      <c r="BD379" s="7">
        <f t="shared" ref="BD379:BE379" si="1539">((AD379/AD267)-1)*100</f>
        <v>39.651763593460473</v>
      </c>
      <c r="BE379" s="7">
        <f t="shared" si="1539"/>
        <v>144.18471274153427</v>
      </c>
      <c r="BF379" s="7">
        <f t="shared" ref="BF379:BF442" si="1540">BC379-BE379</f>
        <v>67.027066129756747</v>
      </c>
      <c r="BH379" s="1">
        <f t="shared" si="1391"/>
        <v>288</v>
      </c>
      <c r="BI379" s="1">
        <f t="shared" si="1392"/>
        <v>243</v>
      </c>
      <c r="BJ379" s="1">
        <f t="shared" si="1393"/>
        <v>279</v>
      </c>
      <c r="BK379" s="1">
        <f t="shared" si="1394"/>
        <v>182</v>
      </c>
      <c r="BL379" s="1">
        <f t="shared" si="1395"/>
        <v>357</v>
      </c>
      <c r="BN379" s="1">
        <f t="shared" si="1304"/>
        <v>308</v>
      </c>
      <c r="BO379" s="1">
        <f t="shared" si="1305"/>
        <v>287</v>
      </c>
      <c r="BP379" s="1">
        <f t="shared" si="1306"/>
        <v>305</v>
      </c>
      <c r="BQ379" s="1">
        <f t="shared" si="1307"/>
        <v>107</v>
      </c>
      <c r="BR379" s="1">
        <f t="shared" si="1308"/>
        <v>308</v>
      </c>
      <c r="BT379" s="1">
        <f t="shared" si="1245"/>
        <v>257</v>
      </c>
      <c r="BU379" s="1">
        <f t="shared" si="1246"/>
        <v>257</v>
      </c>
      <c r="BV379" s="1">
        <f t="shared" si="1247"/>
        <v>257</v>
      </c>
      <c r="BW379" s="1">
        <f t="shared" si="1248"/>
        <v>77</v>
      </c>
      <c r="BX379" s="1">
        <f t="shared" si="1249"/>
        <v>257</v>
      </c>
    </row>
    <row r="380" spans="1:76">
      <c r="A380" s="1">
        <v>2002</v>
      </c>
      <c r="B380" s="1">
        <v>9</v>
      </c>
      <c r="C380" s="4">
        <v>4.5666000000000002</v>
      </c>
      <c r="D380" s="4">
        <v>-10.868</v>
      </c>
      <c r="E380" s="2">
        <f t="shared" si="1323"/>
        <v>25930.411159147206</v>
      </c>
      <c r="F380" s="2">
        <f t="shared" si="1324"/>
        <v>23027.797795891289</v>
      </c>
      <c r="G380" s="5">
        <f t="shared" si="1325"/>
        <v>1.1260482391318294</v>
      </c>
      <c r="H380" s="4">
        <f t="shared" si="1326"/>
        <v>1.1180141736782265</v>
      </c>
      <c r="I380" s="4">
        <f t="shared" si="1327"/>
        <v>0.91389783023716253</v>
      </c>
      <c r="J380" s="4">
        <f t="shared" si="1328"/>
        <v>0.204116343441064</v>
      </c>
      <c r="K380" s="2" t="str">
        <f t="shared" si="1337"/>
        <v>GSCI</v>
      </c>
      <c r="L380" s="11">
        <f t="shared" si="1338"/>
        <v>91240.537293763511</v>
      </c>
      <c r="M380" s="2">
        <f t="shared" si="1329"/>
        <v>36344.964226017386</v>
      </c>
      <c r="N380" s="2">
        <f t="shared" si="1330"/>
        <v>23279.06119397447</v>
      </c>
      <c r="O380" s="2">
        <f t="shared" si="1331"/>
        <v>13065.903032042917</v>
      </c>
      <c r="P380" s="2">
        <f t="shared" si="1339"/>
        <v>25930.411159147206</v>
      </c>
      <c r="Q380" s="2">
        <f t="shared" si="1340"/>
        <v>23027.797795891289</v>
      </c>
      <c r="U380" s="5">
        <f t="shared" si="1332"/>
        <v>4.5666000000000002</v>
      </c>
      <c r="V380" s="4">
        <v>-10.8423</v>
      </c>
      <c r="X380" s="6">
        <v>37500</v>
      </c>
      <c r="Y380" s="2" t="str">
        <f t="shared" si="1341"/>
        <v>DBC</v>
      </c>
      <c r="Z380" s="11">
        <f t="shared" si="1346"/>
        <v>90035.001671559614</v>
      </c>
      <c r="AA380" s="16">
        <f t="shared" si="1492"/>
        <v>36025.069980944718</v>
      </c>
      <c r="AB380" s="16">
        <f t="shared" si="1493"/>
        <v>23071.942836945433</v>
      </c>
      <c r="AC380" s="16">
        <f t="shared" si="1494"/>
        <v>12953.127143999287</v>
      </c>
      <c r="AD380" s="2">
        <f t="shared" si="1317"/>
        <v>25930.411159147206</v>
      </c>
      <c r="AE380" s="2">
        <f t="shared" si="1318"/>
        <v>22649.818615963719</v>
      </c>
      <c r="AF380" s="12" t="str">
        <f t="shared" si="1385"/>
        <v/>
      </c>
      <c r="AG380" s="13" t="str">
        <f t="shared" si="1379"/>
        <v/>
      </c>
      <c r="AH380" s="13" t="str">
        <f t="shared" ref="AH380:AI380" si="1541">IF($B380=12,((AD380/AD368)-1)*100,"")</f>
        <v/>
      </c>
      <c r="AI380" s="13" t="str">
        <f t="shared" si="1541"/>
        <v/>
      </c>
      <c r="AK380" s="12"/>
      <c r="AS380" s="7">
        <f t="shared" si="1381"/>
        <v>15.292175973988687</v>
      </c>
      <c r="AT380" s="7">
        <f t="shared" ref="AT380:AU380" si="1542">((AD380/AD368)-1)*100</f>
        <v>13.485612025328297</v>
      </c>
      <c r="AU380" s="7">
        <f t="shared" si="1542"/>
        <v>-20.489507018795283</v>
      </c>
      <c r="AV380" s="7">
        <f t="shared" si="1388"/>
        <v>35.781682992783971</v>
      </c>
      <c r="AW380" s="7"/>
      <c r="AX380" s="7">
        <f t="shared" si="1296"/>
        <v>62.802760220633843</v>
      </c>
      <c r="AY380" s="7">
        <f t="shared" ref="AY380:AZ380" si="1543">((AD380/AD319)-1)*100</f>
        <v>4.5954181559576313</v>
      </c>
      <c r="AZ380" s="7">
        <f t="shared" si="1543"/>
        <v>-3.2283872535934122</v>
      </c>
      <c r="BA380" s="7">
        <f t="shared" si="1298"/>
        <v>66.031147474227254</v>
      </c>
      <c r="BB380" s="7"/>
      <c r="BC380" s="7">
        <f t="shared" si="1538"/>
        <v>217.08117037272109</v>
      </c>
      <c r="BD380" s="7">
        <f t="shared" ref="BD380:BE380" si="1544">((AD380/AD268)-1)*100</f>
        <v>50.208965924500504</v>
      </c>
      <c r="BE380" s="7">
        <f t="shared" si="1544"/>
        <v>112.12837605787622</v>
      </c>
      <c r="BF380" s="7">
        <f t="shared" si="1540"/>
        <v>104.95279431484487</v>
      </c>
      <c r="BH380" s="1">
        <f t="shared" si="1391"/>
        <v>289</v>
      </c>
      <c r="BI380" s="1">
        <f t="shared" si="1392"/>
        <v>244</v>
      </c>
      <c r="BJ380" s="1">
        <f t="shared" si="1393"/>
        <v>279</v>
      </c>
      <c r="BK380" s="1">
        <f t="shared" si="1394"/>
        <v>183</v>
      </c>
      <c r="BL380" s="1">
        <f t="shared" si="1395"/>
        <v>358</v>
      </c>
      <c r="BN380" s="1">
        <f t="shared" si="1304"/>
        <v>309</v>
      </c>
      <c r="BO380" s="1">
        <f t="shared" si="1305"/>
        <v>288</v>
      </c>
      <c r="BP380" s="1">
        <f t="shared" si="1306"/>
        <v>305</v>
      </c>
      <c r="BQ380" s="1">
        <f t="shared" si="1307"/>
        <v>108</v>
      </c>
      <c r="BR380" s="1">
        <f t="shared" si="1308"/>
        <v>309</v>
      </c>
      <c r="BT380" s="1">
        <f t="shared" ref="BT380:BT443" si="1545">IF(BC380&gt;0,BT379+1,BT379)</f>
        <v>258</v>
      </c>
      <c r="BU380" s="1">
        <f t="shared" ref="BU380:BU443" si="1546">IF(BD380&gt;0,BU379+1,BU379)</f>
        <v>258</v>
      </c>
      <c r="BV380" s="1">
        <f t="shared" ref="BV380:BV443" si="1547">IF(BE380&gt;0,BV379+1,BV379)</f>
        <v>258</v>
      </c>
      <c r="BW380" s="1">
        <f t="shared" ref="BW380:BW443" si="1548">IF(BF380&gt;0,BW379+1,BW379)</f>
        <v>78</v>
      </c>
      <c r="BX380" s="1">
        <f t="shared" ref="BX380:BX443" si="1549">BX379+1</f>
        <v>258</v>
      </c>
    </row>
    <row r="381" spans="1:76">
      <c r="A381" s="1">
        <v>2002</v>
      </c>
      <c r="B381" s="1">
        <v>10</v>
      </c>
      <c r="C381" s="4">
        <v>-4.7184999999999997</v>
      </c>
      <c r="D381" s="4">
        <v>8.8019999999999996</v>
      </c>
      <c r="E381" s="2">
        <f t="shared" si="1323"/>
        <v>24706.884708602844</v>
      </c>
      <c r="F381" s="2">
        <f t="shared" si="1324"/>
        <v>25054.704557885641</v>
      </c>
      <c r="G381" s="5">
        <f t="shared" si="1325"/>
        <v>0.98611758328743393</v>
      </c>
      <c r="H381" s="4">
        <f t="shared" si="1326"/>
        <v>0.99239837330604308</v>
      </c>
      <c r="I381" s="4">
        <f t="shared" si="1327"/>
        <v>0.93290302840828665</v>
      </c>
      <c r="J381" s="4">
        <f t="shared" si="1328"/>
        <v>5.949534489775643E-2</v>
      </c>
      <c r="K381" s="2" t="str">
        <f t="shared" si="1337"/>
        <v>GSCI</v>
      </c>
      <c r="L381" s="11">
        <f t="shared" si="1338"/>
        <v>86935.35254155728</v>
      </c>
      <c r="M381" s="2">
        <f t="shared" si="1329"/>
        <v>36396.602508460121</v>
      </c>
      <c r="N381" s="2">
        <f t="shared" si="1330"/>
        <v>22180.638691536784</v>
      </c>
      <c r="O381" s="2">
        <f t="shared" si="1331"/>
        <v>14215.963816923335</v>
      </c>
      <c r="P381" s="2">
        <f t="shared" si="1339"/>
        <v>24706.884708602844</v>
      </c>
      <c r="Q381" s="2">
        <f t="shared" si="1340"/>
        <v>25054.704557885641</v>
      </c>
      <c r="U381" s="5">
        <f t="shared" si="1332"/>
        <v>-4.7184999999999997</v>
      </c>
      <c r="V381" s="4">
        <v>8.7764000000000006</v>
      </c>
      <c r="X381" s="6">
        <v>37530</v>
      </c>
      <c r="Y381" s="2" t="str">
        <f t="shared" si="1341"/>
        <v>DBC</v>
      </c>
      <c r="Z381" s="11">
        <f t="shared" si="1346"/>
        <v>85786.700117687069</v>
      </c>
      <c r="AA381" s="16">
        <f t="shared" si="1492"/>
        <v>36073.238608849402</v>
      </c>
      <c r="AB381" s="16">
        <f t="shared" si="1493"/>
        <v>21983.293214184163</v>
      </c>
      <c r="AC381" s="16">
        <f t="shared" si="1494"/>
        <v>14089.945394665239</v>
      </c>
      <c r="AD381" s="2">
        <f t="shared" si="1317"/>
        <v>24706.884708602844</v>
      </c>
      <c r="AE381" s="2">
        <f t="shared" si="1318"/>
        <v>24637.657296975158</v>
      </c>
      <c r="AF381" s="12" t="str">
        <f t="shared" si="1385"/>
        <v/>
      </c>
      <c r="AG381" s="13" t="str">
        <f t="shared" si="1379"/>
        <v/>
      </c>
      <c r="AH381" s="13" t="str">
        <f t="shared" ref="AH381:AI381" si="1550">IF($B381=12,((AD381/AD369)-1)*100,"")</f>
        <v/>
      </c>
      <c r="AI381" s="13" t="str">
        <f t="shared" si="1550"/>
        <v/>
      </c>
      <c r="AK381" s="12"/>
      <c r="AS381" s="7">
        <f t="shared" si="1381"/>
        <v>15.685558961278501</v>
      </c>
      <c r="AT381" s="7">
        <f t="shared" ref="AT381:AU381" si="1551">((AD381/AD369)-1)*100</f>
        <v>13.872830921110179</v>
      </c>
      <c r="AU381" s="7">
        <f t="shared" si="1551"/>
        <v>-15.128073441799994</v>
      </c>
      <c r="AV381" s="7">
        <f t="shared" si="1388"/>
        <v>30.813632403078493</v>
      </c>
      <c r="AW381" s="7"/>
      <c r="AX381" s="7">
        <f t="shared" si="1296"/>
        <v>47.118685328547549</v>
      </c>
      <c r="AY381" s="7">
        <f t="shared" ref="AY381:AZ381" si="1552">((AD381/AD320)-1)*100</f>
        <v>-2.7984358127201125</v>
      </c>
      <c r="AZ381" s="7">
        <f t="shared" si="1552"/>
        <v>-0.16561512881608786</v>
      </c>
      <c r="BA381" s="7">
        <f t="shared" si="1298"/>
        <v>47.284300457363635</v>
      </c>
      <c r="BB381" s="7"/>
      <c r="BC381" s="7">
        <f t="shared" si="1538"/>
        <v>201.29985843388565</v>
      </c>
      <c r="BD381" s="7">
        <f t="shared" ref="BD381:BE381" si="1553">((AD381/AD269)-1)*100</f>
        <v>47.745189312063289</v>
      </c>
      <c r="BE381" s="7">
        <f t="shared" si="1553"/>
        <v>130.11945581494717</v>
      </c>
      <c r="BF381" s="7">
        <f t="shared" si="1540"/>
        <v>71.180402618938473</v>
      </c>
      <c r="BH381" s="1">
        <f t="shared" si="1391"/>
        <v>290</v>
      </c>
      <c r="BI381" s="1">
        <f t="shared" si="1392"/>
        <v>245</v>
      </c>
      <c r="BJ381" s="1">
        <f t="shared" si="1393"/>
        <v>279</v>
      </c>
      <c r="BK381" s="1">
        <f t="shared" si="1394"/>
        <v>184</v>
      </c>
      <c r="BL381" s="1">
        <f t="shared" si="1395"/>
        <v>359</v>
      </c>
      <c r="BN381" s="1">
        <f t="shared" si="1304"/>
        <v>310</v>
      </c>
      <c r="BO381" s="1">
        <f t="shared" si="1305"/>
        <v>288</v>
      </c>
      <c r="BP381" s="1">
        <f t="shared" si="1306"/>
        <v>305</v>
      </c>
      <c r="BQ381" s="1">
        <f t="shared" si="1307"/>
        <v>109</v>
      </c>
      <c r="BR381" s="1">
        <f t="shared" si="1308"/>
        <v>310</v>
      </c>
      <c r="BT381" s="1">
        <f t="shared" si="1545"/>
        <v>259</v>
      </c>
      <c r="BU381" s="1">
        <f t="shared" si="1546"/>
        <v>259</v>
      </c>
      <c r="BV381" s="1">
        <f t="shared" si="1547"/>
        <v>259</v>
      </c>
      <c r="BW381" s="1">
        <f t="shared" si="1548"/>
        <v>79</v>
      </c>
      <c r="BX381" s="1">
        <f t="shared" si="1549"/>
        <v>259</v>
      </c>
    </row>
    <row r="382" spans="1:76">
      <c r="A382" s="1">
        <v>2002</v>
      </c>
      <c r="B382" s="1">
        <v>11</v>
      </c>
      <c r="C382" s="4">
        <v>-0.21709999999999999</v>
      </c>
      <c r="D382" s="4">
        <v>5.8860000000000001</v>
      </c>
      <c r="E382" s="2">
        <f t="shared" si="1323"/>
        <v>24653.246061900467</v>
      </c>
      <c r="F382" s="2">
        <f t="shared" si="1324"/>
        <v>26529.42446816279</v>
      </c>
      <c r="G382" s="5">
        <f t="shared" si="1325"/>
        <v>0.92927934005828616</v>
      </c>
      <c r="H382" s="4">
        <f t="shared" si="1326"/>
        <v>0.93228500830817929</v>
      </c>
      <c r="I382" s="4">
        <f t="shared" si="1327"/>
        <v>0.93194942621091814</v>
      </c>
      <c r="J382" s="4">
        <f t="shared" si="1328"/>
        <v>3.3558209726114452E-4</v>
      </c>
      <c r="K382" s="2" t="str">
        <f t="shared" si="1337"/>
        <v>GSCI</v>
      </c>
      <c r="L382" s="11">
        <f t="shared" si="1338"/>
        <v>86746.615891189562</v>
      </c>
      <c r="M382" s="2">
        <f t="shared" si="1329"/>
        <v>37185.199972124901</v>
      </c>
      <c r="N382" s="2">
        <f t="shared" si="1330"/>
        <v>22132.484524937456</v>
      </c>
      <c r="O382" s="2">
        <f t="shared" si="1331"/>
        <v>15052.715447187442</v>
      </c>
      <c r="P382" s="2">
        <f t="shared" si="1339"/>
        <v>24653.246061900467</v>
      </c>
      <c r="Q382" s="2">
        <f t="shared" si="1340"/>
        <v>26529.42446816279</v>
      </c>
      <c r="U382" s="5">
        <f t="shared" si="1332"/>
        <v>-0.21709999999999999</v>
      </c>
      <c r="V382" s="4">
        <v>5.8483000000000001</v>
      </c>
      <c r="X382" s="6">
        <v>37561</v>
      </c>
      <c r="Y382" s="2" t="str">
        <f t="shared" si="1341"/>
        <v>DBC</v>
      </c>
      <c r="Z382" s="11">
        <f t="shared" si="1346"/>
        <v>85600.457191731562</v>
      </c>
      <c r="AA382" s="16">
        <f t="shared" si="1492"/>
        <v>36849.535155797617</v>
      </c>
      <c r="AB382" s="16">
        <f t="shared" si="1493"/>
        <v>21935.567484616167</v>
      </c>
      <c r="AC382" s="16">
        <f t="shared" si="1494"/>
        <v>14913.967671181448</v>
      </c>
      <c r="AD382" s="2">
        <f t="shared" si="1317"/>
        <v>24653.246061900467</v>
      </c>
      <c r="AE382" s="2">
        <f t="shared" si="1318"/>
        <v>26078.541408674158</v>
      </c>
      <c r="AF382" s="12" t="str">
        <f t="shared" si="1385"/>
        <v/>
      </c>
      <c r="AG382" s="13" t="str">
        <f t="shared" si="1379"/>
        <v/>
      </c>
      <c r="AH382" s="13" t="str">
        <f t="shared" ref="AH382:AI382" si="1554">IF($B382=12,((AD382/AD370)-1)*100,"")</f>
        <v/>
      </c>
      <c r="AI382" s="13" t="str">
        <f t="shared" si="1554"/>
        <v/>
      </c>
      <c r="AK382" s="12"/>
      <c r="AS382" s="7">
        <f t="shared" si="1381"/>
        <v>7.227830809592195</v>
      </c>
      <c r="AT382" s="7">
        <f t="shared" ref="AT382:AU382" si="1555">((AD382/AD370)-1)*100</f>
        <v>20.074578465400151</v>
      </c>
      <c r="AU382" s="7">
        <f t="shared" si="1555"/>
        <v>-16.551180511620434</v>
      </c>
      <c r="AV382" s="7">
        <f t="shared" si="1388"/>
        <v>23.779011321212629</v>
      </c>
      <c r="AW382" s="7"/>
      <c r="AX382" s="7">
        <f t="shared" si="1296"/>
        <v>51.879036931924396</v>
      </c>
      <c r="AY382" s="7">
        <f t="shared" ref="AY382:AZ382" si="1556">((AD382/AD321)-1)*100</f>
        <v>-5.6064166730614211</v>
      </c>
      <c r="AZ382" s="7">
        <f t="shared" si="1556"/>
        <v>9.329638283639996</v>
      </c>
      <c r="BA382" s="7">
        <f t="shared" si="1298"/>
        <v>42.549398648284402</v>
      </c>
      <c r="BB382" s="7"/>
      <c r="BC382" s="7">
        <f t="shared" si="1538"/>
        <v>201.91923176079268</v>
      </c>
      <c r="BD382" s="7">
        <f t="shared" ref="BD382:BE382" si="1557">((AD382/AD270)-1)*100</f>
        <v>48.710182746089494</v>
      </c>
      <c r="BE382" s="7">
        <f t="shared" si="1557"/>
        <v>144.60929395125919</v>
      </c>
      <c r="BF382" s="7">
        <f t="shared" si="1540"/>
        <v>57.309937809533494</v>
      </c>
      <c r="BH382" s="1">
        <f t="shared" si="1391"/>
        <v>291</v>
      </c>
      <c r="BI382" s="1">
        <f t="shared" si="1392"/>
        <v>246</v>
      </c>
      <c r="BJ382" s="1">
        <f t="shared" si="1393"/>
        <v>279</v>
      </c>
      <c r="BK382" s="1">
        <f t="shared" si="1394"/>
        <v>185</v>
      </c>
      <c r="BL382" s="1">
        <f t="shared" si="1395"/>
        <v>360</v>
      </c>
      <c r="BN382" s="1">
        <f t="shared" si="1304"/>
        <v>311</v>
      </c>
      <c r="BO382" s="1">
        <f t="shared" si="1305"/>
        <v>288</v>
      </c>
      <c r="BP382" s="1">
        <f t="shared" si="1306"/>
        <v>306</v>
      </c>
      <c r="BQ382" s="1">
        <f t="shared" si="1307"/>
        <v>110</v>
      </c>
      <c r="BR382" s="1">
        <f t="shared" si="1308"/>
        <v>311</v>
      </c>
      <c r="BT382" s="1">
        <f t="shared" si="1545"/>
        <v>260</v>
      </c>
      <c r="BU382" s="1">
        <f t="shared" si="1546"/>
        <v>260</v>
      </c>
      <c r="BV382" s="1">
        <f t="shared" si="1547"/>
        <v>260</v>
      </c>
      <c r="BW382" s="1">
        <f t="shared" si="1548"/>
        <v>80</v>
      </c>
      <c r="BX382" s="1">
        <f t="shared" si="1549"/>
        <v>260</v>
      </c>
    </row>
    <row r="383" spans="1:76">
      <c r="A383" s="1">
        <v>2002</v>
      </c>
      <c r="B383" s="1">
        <v>12</v>
      </c>
      <c r="C383" s="4">
        <v>8.5309000000000008</v>
      </c>
      <c r="D383" s="4">
        <v>-5.875</v>
      </c>
      <c r="E383" s="2">
        <f t="shared" si="1323"/>
        <v>26756.389830195134</v>
      </c>
      <c r="F383" s="2">
        <f t="shared" si="1324"/>
        <v>24970.820780658225</v>
      </c>
      <c r="G383" s="5">
        <f t="shared" si="1325"/>
        <v>1.071506221810697</v>
      </c>
      <c r="H383" s="4">
        <f t="shared" si="1326"/>
        <v>1.0648766402153389</v>
      </c>
      <c r="I383" s="4">
        <f t="shared" si="1327"/>
        <v>0.96867489873717583</v>
      </c>
      <c r="J383" s="4">
        <f t="shared" si="1328"/>
        <v>9.6201741478163072E-2</v>
      </c>
      <c r="K383" s="2" t="str">
        <f t="shared" si="1337"/>
        <v>GSCI</v>
      </c>
      <c r="L383" s="11">
        <f t="shared" si="1338"/>
        <v>94146.882946251062</v>
      </c>
      <c r="M383" s="2">
        <f t="shared" si="1329"/>
        <v>38188.953061940527</v>
      </c>
      <c r="N383" s="2">
        <f t="shared" si="1330"/>
        <v>24020.584647275347</v>
      </c>
      <c r="O383" s="2">
        <f t="shared" si="1331"/>
        <v>14168.368414665179</v>
      </c>
      <c r="P383" s="2">
        <f t="shared" si="1339"/>
        <v>26756.389830195134</v>
      </c>
      <c r="Q383" s="2">
        <f t="shared" si="1340"/>
        <v>24970.820780658225</v>
      </c>
      <c r="U383" s="5">
        <f t="shared" si="1332"/>
        <v>8.5309000000000008</v>
      </c>
      <c r="V383" s="4">
        <v>-5.8630000000000004</v>
      </c>
      <c r="X383" s="6">
        <v>37591</v>
      </c>
      <c r="Y383" s="2" t="str">
        <f t="shared" si="1341"/>
        <v>DBC</v>
      </c>
      <c r="Z383" s="11">
        <f t="shared" si="1346"/>
        <v>92902.946594301</v>
      </c>
      <c r="AA383" s="16">
        <f t="shared" si="1492"/>
        <v>37846.430557781372</v>
      </c>
      <c r="AB383" s="16">
        <f t="shared" si="1493"/>
        <v>23806.86881116129</v>
      </c>
      <c r="AC383" s="16">
        <f t="shared" si="1494"/>
        <v>14039.56174662008</v>
      </c>
      <c r="AD383" s="2">
        <f t="shared" si="1317"/>
        <v>26756.389830195134</v>
      </c>
      <c r="AE383" s="2">
        <f t="shared" si="1318"/>
        <v>24549.556525883592</v>
      </c>
      <c r="AF383" s="12">
        <f t="shared" si="1385"/>
        <v>2002</v>
      </c>
      <c r="AG383" s="13">
        <f t="shared" si="1379"/>
        <v>15.380290205396395</v>
      </c>
      <c r="AH383" s="13">
        <f t="shared" ref="AH383:AI383" si="1558">IF($B383=12,((AD383/AD371)-1)*100,"")</f>
        <v>32.068723680817904</v>
      </c>
      <c r="AI383" s="13">
        <f t="shared" si="1558"/>
        <v>-22.115461062025211</v>
      </c>
      <c r="AK383" s="12"/>
      <c r="AS383" s="7">
        <f t="shared" si="1381"/>
        <v>15.380290205396395</v>
      </c>
      <c r="AT383" s="7">
        <f t="shared" ref="AT383:AU383" si="1559">((AD383/AD371)-1)*100</f>
        <v>32.068723680817904</v>
      </c>
      <c r="AU383" s="7">
        <f t="shared" si="1559"/>
        <v>-22.115461062025211</v>
      </c>
      <c r="AV383" s="7">
        <f t="shared" si="1388"/>
        <v>37.49575126742161</v>
      </c>
      <c r="AW383" s="7"/>
      <c r="AX383" s="7">
        <f t="shared" si="1296"/>
        <v>82.865288847465848</v>
      </c>
      <c r="AY383" s="7">
        <f t="shared" ref="AY383:AZ383" si="1560">((AD383/AD322)-1)*100</f>
        <v>13.65169432938178</v>
      </c>
      <c r="AZ383" s="7">
        <f t="shared" si="1560"/>
        <v>-1.6125751353212592</v>
      </c>
      <c r="BA383" s="7">
        <f t="shared" si="1298"/>
        <v>84.477863982787113</v>
      </c>
      <c r="BB383" s="7"/>
      <c r="BC383" s="7">
        <f t="shared" si="1538"/>
        <v>215.77930571873236</v>
      </c>
      <c r="BD383" s="7">
        <f t="shared" ref="BD383:BE383" si="1561">((AD383/AD271)-1)*100</f>
        <v>60.078731607383638</v>
      </c>
      <c r="BE383" s="7">
        <f t="shared" si="1561"/>
        <v>121.90791419541304</v>
      </c>
      <c r="BF383" s="7">
        <f t="shared" si="1540"/>
        <v>93.871391523319318</v>
      </c>
      <c r="BH383" s="1">
        <f t="shared" si="1391"/>
        <v>292</v>
      </c>
      <c r="BI383" s="1">
        <f t="shared" si="1392"/>
        <v>247</v>
      </c>
      <c r="BJ383" s="1">
        <f t="shared" si="1393"/>
        <v>279</v>
      </c>
      <c r="BK383" s="1">
        <f t="shared" si="1394"/>
        <v>186</v>
      </c>
      <c r="BL383" s="1">
        <f t="shared" si="1395"/>
        <v>361</v>
      </c>
      <c r="BN383" s="1">
        <f t="shared" si="1304"/>
        <v>312</v>
      </c>
      <c r="BO383" s="1">
        <f t="shared" si="1305"/>
        <v>289</v>
      </c>
      <c r="BP383" s="1">
        <f t="shared" si="1306"/>
        <v>306</v>
      </c>
      <c r="BQ383" s="1">
        <f t="shared" si="1307"/>
        <v>111</v>
      </c>
      <c r="BR383" s="1">
        <f t="shared" si="1308"/>
        <v>312</v>
      </c>
      <c r="BT383" s="1">
        <f t="shared" si="1545"/>
        <v>261</v>
      </c>
      <c r="BU383" s="1">
        <f t="shared" si="1546"/>
        <v>261</v>
      </c>
      <c r="BV383" s="1">
        <f t="shared" si="1547"/>
        <v>261</v>
      </c>
      <c r="BW383" s="1">
        <f t="shared" si="1548"/>
        <v>81</v>
      </c>
      <c r="BX383" s="1">
        <f t="shared" si="1549"/>
        <v>261</v>
      </c>
    </row>
    <row r="384" spans="1:76">
      <c r="A384" s="1">
        <v>2003</v>
      </c>
      <c r="B384" s="1">
        <v>1</v>
      </c>
      <c r="C384" s="4">
        <v>8.9911999999999992</v>
      </c>
      <c r="D384" s="4">
        <v>-2.6196999999999999</v>
      </c>
      <c r="E384" s="2">
        <f t="shared" si="1323"/>
        <v>29162.11035260764</v>
      </c>
      <c r="F384" s="2">
        <f t="shared" si="1324"/>
        <v>24316.66018866732</v>
      </c>
      <c r="G384" s="5">
        <f t="shared" si="1325"/>
        <v>1.1992646245967002</v>
      </c>
      <c r="H384" s="4">
        <f t="shared" si="1326"/>
        <v>1.1928651967690163</v>
      </c>
      <c r="I384" s="4">
        <f t="shared" si="1327"/>
        <v>1.0293564055423139</v>
      </c>
      <c r="J384" s="4">
        <f t="shared" si="1328"/>
        <v>0.16350879122670237</v>
      </c>
      <c r="K384" s="2" t="str">
        <f t="shared" si="1337"/>
        <v>GSCI</v>
      </c>
      <c r="L384" s="11">
        <f t="shared" si="1338"/>
        <v>102611.81748571439</v>
      </c>
      <c r="M384" s="2">
        <f t="shared" si="1329"/>
        <v>39405.557634111297</v>
      </c>
      <c r="N384" s="2">
        <f t="shared" si="1330"/>
        <v>20811.299104822861</v>
      </c>
      <c r="O384" s="2">
        <f t="shared" si="1331"/>
        <v>18594.258529288436</v>
      </c>
      <c r="P384" s="2">
        <f t="shared" si="1339"/>
        <v>29162.11035260764</v>
      </c>
      <c r="Q384" s="2">
        <f t="shared" si="1340"/>
        <v>24316.66018866732</v>
      </c>
      <c r="U384" s="5">
        <f t="shared" si="1332"/>
        <v>8.9911999999999992</v>
      </c>
      <c r="V384" s="4">
        <v>-2.6303000000000001</v>
      </c>
      <c r="X384" s="6">
        <v>37622</v>
      </c>
      <c r="Y384" s="2" t="str">
        <f t="shared" si="1341"/>
        <v>DBC</v>
      </c>
      <c r="Z384" s="11">
        <f t="shared" si="1346"/>
        <v>101256.0363284878</v>
      </c>
      <c r="AA384" s="16">
        <f t="shared" si="1492"/>
        <v>39050.117358456329</v>
      </c>
      <c r="AB384" s="16">
        <f t="shared" si="1493"/>
        <v>20624.639411046304</v>
      </c>
      <c r="AC384" s="16">
        <f t="shared" si="1494"/>
        <v>18425.477947410025</v>
      </c>
      <c r="AD384" s="2">
        <f t="shared" si="1317"/>
        <v>29162.11035260764</v>
      </c>
      <c r="AE384" s="2">
        <f t="shared" si="1318"/>
        <v>23903.829540583276</v>
      </c>
      <c r="AF384" s="12" t="str">
        <f t="shared" si="1385"/>
        <v/>
      </c>
      <c r="AG384" s="13" t="str">
        <f t="shared" si="1379"/>
        <v/>
      </c>
      <c r="AH384" s="13" t="str">
        <f t="shared" ref="AH384:AI384" si="1562">IF($B384=12,((AD384/AD372)-1)*100,"")</f>
        <v/>
      </c>
      <c r="AI384" s="13" t="str">
        <f t="shared" si="1562"/>
        <v/>
      </c>
      <c r="AK384" s="12"/>
      <c r="AS384" s="7">
        <f t="shared" si="1381"/>
        <v>27.621594406099636</v>
      </c>
      <c r="AT384" s="7">
        <f t="shared" ref="AT384:AU384" si="1563">((AD384/AD372)-1)*100</f>
        <v>48.578796640804065</v>
      </c>
      <c r="AU384" s="7">
        <f t="shared" si="1563"/>
        <v>-23.038027469618761</v>
      </c>
      <c r="AV384" s="7">
        <f t="shared" si="1388"/>
        <v>50.6596218757184</v>
      </c>
      <c r="AW384" s="7"/>
      <c r="AX384" s="7">
        <f t="shared" si="1296"/>
        <v>95.975296679471512</v>
      </c>
      <c r="AY384" s="7">
        <f t="shared" ref="AY384:AZ384" si="1564">((AD384/AD323)-1)*100</f>
        <v>32.847516389977912</v>
      </c>
      <c r="AZ384" s="7">
        <f t="shared" si="1564"/>
        <v>-5.8019211107333213</v>
      </c>
      <c r="BA384" s="7">
        <f t="shared" si="1298"/>
        <v>101.77721779020483</v>
      </c>
      <c r="BB384" s="7"/>
      <c r="BC384" s="7">
        <f t="shared" si="1538"/>
        <v>246.95597636484288</v>
      </c>
      <c r="BD384" s="7">
        <f t="shared" ref="BD384:BE384" si="1565">((AD384/AD272)-1)*100</f>
        <v>74.028479985144571</v>
      </c>
      <c r="BE384" s="7">
        <f t="shared" si="1565"/>
        <v>117.8190683518547</v>
      </c>
      <c r="BF384" s="7">
        <f t="shared" si="1540"/>
        <v>129.13690801298819</v>
      </c>
      <c r="BH384" s="1">
        <f t="shared" si="1391"/>
        <v>293</v>
      </c>
      <c r="BI384" s="1">
        <f t="shared" si="1392"/>
        <v>248</v>
      </c>
      <c r="BJ384" s="1">
        <f t="shared" si="1393"/>
        <v>279</v>
      </c>
      <c r="BK384" s="1">
        <f t="shared" si="1394"/>
        <v>187</v>
      </c>
      <c r="BL384" s="1">
        <f t="shared" si="1395"/>
        <v>362</v>
      </c>
      <c r="BN384" s="1">
        <f t="shared" si="1304"/>
        <v>313</v>
      </c>
      <c r="BO384" s="1">
        <f t="shared" si="1305"/>
        <v>290</v>
      </c>
      <c r="BP384" s="1">
        <f t="shared" si="1306"/>
        <v>306</v>
      </c>
      <c r="BQ384" s="1">
        <f t="shared" si="1307"/>
        <v>112</v>
      </c>
      <c r="BR384" s="1">
        <f t="shared" si="1308"/>
        <v>313</v>
      </c>
      <c r="BT384" s="1">
        <f t="shared" si="1545"/>
        <v>262</v>
      </c>
      <c r="BU384" s="1">
        <f t="shared" si="1546"/>
        <v>262</v>
      </c>
      <c r="BV384" s="1">
        <f t="shared" si="1547"/>
        <v>262</v>
      </c>
      <c r="BW384" s="1">
        <f t="shared" si="1548"/>
        <v>82</v>
      </c>
      <c r="BX384" s="1">
        <f t="shared" si="1549"/>
        <v>262</v>
      </c>
    </row>
    <row r="385" spans="1:76">
      <c r="A385" s="1">
        <v>2003</v>
      </c>
      <c r="B385" s="1">
        <v>2</v>
      </c>
      <c r="C385" s="4">
        <v>12.1226</v>
      </c>
      <c r="D385" s="4">
        <v>-1.5004</v>
      </c>
      <c r="E385" s="2">
        <f t="shared" si="1323"/>
        <v>32697.316342212856</v>
      </c>
      <c r="F385" s="2">
        <f t="shared" si="1324"/>
        <v>23951.813019196554</v>
      </c>
      <c r="G385" s="5">
        <f t="shared" si="1325"/>
        <v>1.365129074613562</v>
      </c>
      <c r="H385" s="4">
        <f t="shared" si="1326"/>
        <v>1.3569260328114408</v>
      </c>
      <c r="I385" s="4">
        <f t="shared" si="1327"/>
        <v>1.1177176342452739</v>
      </c>
      <c r="J385" s="4">
        <f t="shared" si="1328"/>
        <v>0.23920839856616682</v>
      </c>
      <c r="K385" s="2" t="str">
        <f t="shared" si="1337"/>
        <v>GSCI</v>
      </c>
      <c r="L385" s="11">
        <f t="shared" si="1338"/>
        <v>115051.03767223761</v>
      </c>
      <c r="M385" s="2">
        <f t="shared" si="1329"/>
        <v>41649.439924419115</v>
      </c>
      <c r="N385" s="2">
        <f t="shared" si="1330"/>
        <v>23334.169650104119</v>
      </c>
      <c r="O385" s="2">
        <f t="shared" si="1331"/>
        <v>18315.270274314993</v>
      </c>
      <c r="P385" s="2">
        <f t="shared" si="1339"/>
        <v>32697.316342212856</v>
      </c>
      <c r="Q385" s="2">
        <f t="shared" si="1340"/>
        <v>23951.813019196554</v>
      </c>
      <c r="U385" s="5">
        <f t="shared" si="1332"/>
        <v>12.1226</v>
      </c>
      <c r="V385" s="4">
        <v>-1.5056</v>
      </c>
      <c r="X385" s="6">
        <v>37653</v>
      </c>
      <c r="Y385" s="2" t="str">
        <f t="shared" si="1341"/>
        <v>DBC</v>
      </c>
      <c r="Z385" s="11">
        <f t="shared" si="1346"/>
        <v>113530.90058844506</v>
      </c>
      <c r="AA385" s="16">
        <f t="shared" si="1492"/>
        <v>41272.945899723622</v>
      </c>
      <c r="AB385" s="16">
        <f t="shared" si="1493"/>
        <v>23124.881948289803</v>
      </c>
      <c r="AC385" s="16">
        <f t="shared" si="1494"/>
        <v>18148.063951433822</v>
      </c>
      <c r="AD385" s="2">
        <f t="shared" si="1317"/>
        <v>32697.316342212856</v>
      </c>
      <c r="AE385" s="2">
        <f t="shared" si="1318"/>
        <v>23543.933483020253</v>
      </c>
      <c r="AF385" s="12" t="str">
        <f t="shared" si="1385"/>
        <v/>
      </c>
      <c r="AG385" s="13" t="str">
        <f t="shared" si="1379"/>
        <v/>
      </c>
      <c r="AH385" s="13" t="str">
        <f t="shared" ref="AH385:AI385" si="1566">IF($B385=12,((AD385/AD373)-1)*100,"")</f>
        <v/>
      </c>
      <c r="AI385" s="13" t="str">
        <f t="shared" si="1566"/>
        <v/>
      </c>
      <c r="AK385" s="12"/>
      <c r="AS385" s="7">
        <f t="shared" si="1381"/>
        <v>45.896786037208614</v>
      </c>
      <c r="AT385" s="7">
        <f t="shared" ref="AT385:AU385" si="1567">((AD385/AD373)-1)*100</f>
        <v>59.618283230858317</v>
      </c>
      <c r="AU385" s="7">
        <f t="shared" si="1567"/>
        <v>-22.711277685144658</v>
      </c>
      <c r="AV385" s="7">
        <f t="shared" si="1388"/>
        <v>68.608063722353279</v>
      </c>
      <c r="AW385" s="7"/>
      <c r="AX385" s="7">
        <f t="shared" si="1296"/>
        <v>117.35903730734094</v>
      </c>
      <c r="AY385" s="7">
        <f t="shared" ref="AY385:AZ385" si="1568">((AD385/AD324)-1)*100</f>
        <v>51.392075492583359</v>
      </c>
      <c r="AZ385" s="7">
        <f t="shared" si="1568"/>
        <v>-8.2223790077257668</v>
      </c>
      <c r="BA385" s="7">
        <f t="shared" si="1298"/>
        <v>125.5814163150667</v>
      </c>
      <c r="BB385" s="7"/>
      <c r="BC385" s="7">
        <f t="shared" si="1538"/>
        <v>281.12599128408419</v>
      </c>
      <c r="BD385" s="7">
        <f t="shared" ref="BD385:BE385" si="1569">((AD385/AD273)-1)*100</f>
        <v>102.39739489852782</v>
      </c>
      <c r="BE385" s="7">
        <f t="shared" si="1569"/>
        <v>110.18826695622148</v>
      </c>
      <c r="BF385" s="7">
        <f t="shared" si="1540"/>
        <v>170.93772432786272</v>
      </c>
      <c r="BH385" s="1">
        <f t="shared" si="1391"/>
        <v>294</v>
      </c>
      <c r="BI385" s="1">
        <f t="shared" si="1392"/>
        <v>249</v>
      </c>
      <c r="BJ385" s="1">
        <f t="shared" si="1393"/>
        <v>279</v>
      </c>
      <c r="BK385" s="1">
        <f t="shared" si="1394"/>
        <v>188</v>
      </c>
      <c r="BL385" s="1">
        <f t="shared" si="1395"/>
        <v>363</v>
      </c>
      <c r="BN385" s="1">
        <f t="shared" si="1304"/>
        <v>314</v>
      </c>
      <c r="BO385" s="1">
        <f t="shared" si="1305"/>
        <v>291</v>
      </c>
      <c r="BP385" s="1">
        <f t="shared" si="1306"/>
        <v>306</v>
      </c>
      <c r="BQ385" s="1">
        <f t="shared" si="1307"/>
        <v>113</v>
      </c>
      <c r="BR385" s="1">
        <f t="shared" si="1308"/>
        <v>314</v>
      </c>
      <c r="BT385" s="1">
        <f t="shared" si="1545"/>
        <v>263</v>
      </c>
      <c r="BU385" s="1">
        <f t="shared" si="1546"/>
        <v>263</v>
      </c>
      <c r="BV385" s="1">
        <f t="shared" si="1547"/>
        <v>263</v>
      </c>
      <c r="BW385" s="1">
        <f t="shared" si="1548"/>
        <v>83</v>
      </c>
      <c r="BX385" s="1">
        <f t="shared" si="1549"/>
        <v>263</v>
      </c>
    </row>
    <row r="386" spans="1:76">
      <c r="A386" s="1">
        <v>2003</v>
      </c>
      <c r="B386" s="1">
        <v>3</v>
      </c>
      <c r="C386" s="4">
        <v>-14.411099999999999</v>
      </c>
      <c r="D386" s="4">
        <v>0.97089999999999999</v>
      </c>
      <c r="E386" s="2">
        <f t="shared" si="1323"/>
        <v>27985.273386820219</v>
      </c>
      <c r="F386" s="2">
        <f t="shared" si="1324"/>
        <v>24184.361171799934</v>
      </c>
      <c r="G386" s="5">
        <f t="shared" si="1325"/>
        <v>1.1571640527537408</v>
      </c>
      <c r="H386" s="4">
        <f t="shared" si="1326"/>
        <v>1.1666765279945837</v>
      </c>
      <c r="I386" s="4">
        <f t="shared" si="1327"/>
        <v>1.1280982706948706</v>
      </c>
      <c r="J386" s="4">
        <f t="shared" si="1328"/>
        <v>3.8578257299713092E-2</v>
      </c>
      <c r="K386" s="2" t="str">
        <f t="shared" si="1337"/>
        <v>GSCI</v>
      </c>
      <c r="L386" s="11">
        <f t="shared" si="1338"/>
        <v>98470.91758225378</v>
      </c>
      <c r="M386" s="2">
        <f t="shared" si="1329"/>
        <v>38464.552361066279</v>
      </c>
      <c r="N386" s="2">
        <f t="shared" si="1330"/>
        <v>19971.459127657963</v>
      </c>
      <c r="O386" s="2">
        <f t="shared" si="1331"/>
        <v>18493.093233408315</v>
      </c>
      <c r="P386" s="2">
        <f t="shared" si="1339"/>
        <v>27985.273386820219</v>
      </c>
      <c r="Q386" s="2">
        <f t="shared" si="1340"/>
        <v>24184.361171799934</v>
      </c>
      <c r="U386" s="5">
        <f t="shared" si="1332"/>
        <v>-14.411099999999999</v>
      </c>
      <c r="V386" s="4">
        <v>0.93489999999999995</v>
      </c>
      <c r="X386" s="6">
        <v>37681</v>
      </c>
      <c r="Y386" s="2" t="str">
        <f t="shared" si="1341"/>
        <v>DBC</v>
      </c>
      <c r="Z386" s="11">
        <f t="shared" si="1346"/>
        <v>97169.848973743661</v>
      </c>
      <c r="AA386" s="16">
        <f t="shared" si="1492"/>
        <v>38110.06228715559</v>
      </c>
      <c r="AB386" s="16">
        <f t="shared" si="1493"/>
        <v>19792.332085839811</v>
      </c>
      <c r="AC386" s="16">
        <f t="shared" si="1494"/>
        <v>18317.730201315779</v>
      </c>
      <c r="AD386" s="2">
        <f t="shared" si="1317"/>
        <v>27985.273386820219</v>
      </c>
      <c r="AE386" s="2">
        <f t="shared" si="1318"/>
        <v>23764.045717153011</v>
      </c>
      <c r="AF386" s="12" t="str">
        <f t="shared" si="1385"/>
        <v/>
      </c>
      <c r="AG386" s="13" t="str">
        <f t="shared" si="1379"/>
        <v/>
      </c>
      <c r="AH386" s="13" t="str">
        <f t="shared" ref="AH386:AI386" si="1570">IF($B386=12,((AD386/AD374)-1)*100,"")</f>
        <v/>
      </c>
      <c r="AI386" s="13" t="str">
        <f t="shared" si="1570"/>
        <v/>
      </c>
      <c r="AK386" s="12"/>
      <c r="AS386" s="7">
        <f t="shared" si="1381"/>
        <v>20.385412300629802</v>
      </c>
      <c r="AT386" s="7">
        <f t="shared" ref="AT386:AU386" si="1571">((AD386/AD374)-1)*100</f>
        <v>20.385412300629781</v>
      </c>
      <c r="AU386" s="7">
        <f t="shared" si="1571"/>
        <v>-24.791283048696457</v>
      </c>
      <c r="AV386" s="7">
        <f t="shared" si="1388"/>
        <v>45.176695349326259</v>
      </c>
      <c r="AW386" s="7"/>
      <c r="AX386" s="7">
        <f t="shared" si="1296"/>
        <v>73.549211090067843</v>
      </c>
      <c r="AY386" s="7">
        <f t="shared" ref="AY386:AZ386" si="1572">((AD386/AD325)-1)*100</f>
        <v>38.728685698394536</v>
      </c>
      <c r="AZ386" s="7">
        <f t="shared" si="1572"/>
        <v>-13.581713641156012</v>
      </c>
      <c r="BA386" s="7">
        <f t="shared" si="1298"/>
        <v>87.130924731223857</v>
      </c>
      <c r="BB386" s="7"/>
      <c r="BC386" s="7">
        <f t="shared" si="1538"/>
        <v>229.36576041444513</v>
      </c>
      <c r="BD386" s="7">
        <f t="shared" ref="BD386:BE386" si="1573">((AD386/AD274)-1)*100</f>
        <v>82.376812977176343</v>
      </c>
      <c r="BE386" s="7">
        <f t="shared" si="1573"/>
        <v>114.21124448980882</v>
      </c>
      <c r="BF386" s="7">
        <f t="shared" si="1540"/>
        <v>115.15451592463631</v>
      </c>
      <c r="BH386" s="1">
        <f t="shared" si="1391"/>
        <v>295</v>
      </c>
      <c r="BI386" s="1">
        <f t="shared" si="1392"/>
        <v>250</v>
      </c>
      <c r="BJ386" s="1">
        <f t="shared" si="1393"/>
        <v>279</v>
      </c>
      <c r="BK386" s="1">
        <f t="shared" si="1394"/>
        <v>189</v>
      </c>
      <c r="BL386" s="1">
        <f t="shared" si="1395"/>
        <v>364</v>
      </c>
      <c r="BN386" s="1">
        <f t="shared" si="1304"/>
        <v>315</v>
      </c>
      <c r="BO386" s="1">
        <f t="shared" si="1305"/>
        <v>292</v>
      </c>
      <c r="BP386" s="1">
        <f t="shared" si="1306"/>
        <v>306</v>
      </c>
      <c r="BQ386" s="1">
        <f t="shared" si="1307"/>
        <v>114</v>
      </c>
      <c r="BR386" s="1">
        <f t="shared" si="1308"/>
        <v>315</v>
      </c>
      <c r="BT386" s="1">
        <f t="shared" si="1545"/>
        <v>264</v>
      </c>
      <c r="BU386" s="1">
        <f t="shared" si="1546"/>
        <v>264</v>
      </c>
      <c r="BV386" s="1">
        <f t="shared" si="1547"/>
        <v>264</v>
      </c>
      <c r="BW386" s="1">
        <f t="shared" si="1548"/>
        <v>84</v>
      </c>
      <c r="BX386" s="1">
        <f t="shared" si="1549"/>
        <v>264</v>
      </c>
    </row>
    <row r="387" spans="1:76">
      <c r="A387" s="1">
        <v>2003</v>
      </c>
      <c r="B387" s="1">
        <v>4</v>
      </c>
      <c r="C387" s="4">
        <v>-6.1372</v>
      </c>
      <c r="D387" s="4">
        <v>8.2370000000000001</v>
      </c>
      <c r="E387" s="2">
        <f t="shared" si="1323"/>
        <v>26267.761188524288</v>
      </c>
      <c r="F387" s="2">
        <f t="shared" si="1324"/>
        <v>26176.427001521097</v>
      </c>
      <c r="G387" s="5">
        <f t="shared" si="1325"/>
        <v>1.0034891769987511</v>
      </c>
      <c r="H387" s="4">
        <f t="shared" si="1326"/>
        <v>1.0112600032366479</v>
      </c>
      <c r="I387" s="4">
        <f t="shared" si="1327"/>
        <v>1.095306403932734</v>
      </c>
      <c r="J387" s="4">
        <f t="shared" si="1328"/>
        <v>-8.4046400696086154E-2</v>
      </c>
      <c r="K387" s="2" t="str">
        <f t="shared" si="1337"/>
        <v>GSCI</v>
      </c>
      <c r="L387" s="11">
        <f t="shared" si="1338"/>
        <v>92427.560428395707</v>
      </c>
      <c r="M387" s="2">
        <f t="shared" si="1329"/>
        <v>38762.140061119499</v>
      </c>
      <c r="N387" s="2">
        <f t="shared" si="1330"/>
        <v>18745.770738075338</v>
      </c>
      <c r="O387" s="2">
        <f t="shared" si="1331"/>
        <v>20016.36932304416</v>
      </c>
      <c r="P387" s="2">
        <f t="shared" si="1339"/>
        <v>26267.761188524288</v>
      </c>
      <c r="Q387" s="2">
        <f t="shared" si="1340"/>
        <v>26176.427001521097</v>
      </c>
      <c r="U387" s="5">
        <f t="shared" si="1332"/>
        <v>-6.1372</v>
      </c>
      <c r="V387" s="4">
        <v>8.2126000000000001</v>
      </c>
      <c r="X387" s="6">
        <v>37712</v>
      </c>
      <c r="Y387" s="2" t="str">
        <f t="shared" si="1341"/>
        <v>DBC</v>
      </c>
      <c r="Z387" s="11">
        <f t="shared" si="1346"/>
        <v>91206.341002527071</v>
      </c>
      <c r="AA387" s="16">
        <f t="shared" si="1492"/>
        <v>38399.729192896688</v>
      </c>
      <c r="AB387" s="16">
        <f t="shared" si="1493"/>
        <v>18577.637081067649</v>
      </c>
      <c r="AC387" s="16">
        <f t="shared" si="1494"/>
        <v>19822.092111829035</v>
      </c>
      <c r="AD387" s="2">
        <f t="shared" si="1317"/>
        <v>26267.761188524288</v>
      </c>
      <c r="AE387" s="2">
        <f t="shared" si="1318"/>
        <v>25715.691735719916</v>
      </c>
      <c r="AF387" s="12" t="str">
        <f t="shared" si="1385"/>
        <v/>
      </c>
      <c r="AG387" s="13" t="str">
        <f t="shared" si="1379"/>
        <v/>
      </c>
      <c r="AH387" s="13" t="str">
        <f t="shared" ref="AH387:AI387" si="1574">IF($B387=12,((AD387/AD375)-1)*100,"")</f>
        <v/>
      </c>
      <c r="AI387" s="13" t="str">
        <f t="shared" si="1574"/>
        <v/>
      </c>
      <c r="AK387" s="12"/>
      <c r="AS387" s="7">
        <f t="shared" si="1381"/>
        <v>11.759825746080676</v>
      </c>
      <c r="AT387" s="7">
        <f t="shared" ref="AT387:AU387" si="1575">((AD387/AD375)-1)*100</f>
        <v>11.759825746080654</v>
      </c>
      <c r="AU387" s="7">
        <f t="shared" si="1575"/>
        <v>-13.362280197315979</v>
      </c>
      <c r="AV387" s="7">
        <f t="shared" si="1388"/>
        <v>25.122105943396654</v>
      </c>
      <c r="AW387" s="7"/>
      <c r="AX387" s="7">
        <f t="shared" si="1296"/>
        <v>55.03626015460803</v>
      </c>
      <c r="AY387" s="7">
        <f t="shared" ref="AY387:AZ387" si="1576">((AD387/AD326)-1)*100</f>
        <v>30.89449480573365</v>
      </c>
      <c r="AZ387" s="7">
        <f t="shared" si="1576"/>
        <v>-10.997825713707499</v>
      </c>
      <c r="BA387" s="7">
        <f t="shared" si="1298"/>
        <v>66.034085868315529</v>
      </c>
      <c r="BB387" s="7"/>
      <c r="BC387" s="7">
        <f t="shared" si="1538"/>
        <v>205.74107750563698</v>
      </c>
      <c r="BD387" s="7">
        <f t="shared" ref="BD387:BE387" si="1577">((AD387/AD275)-1)*100</f>
        <v>74.46603832409393</v>
      </c>
      <c r="BE387" s="7">
        <f t="shared" si="1577"/>
        <v>129.24608779928994</v>
      </c>
      <c r="BF387" s="7">
        <f t="shared" si="1540"/>
        <v>76.494989706347042</v>
      </c>
      <c r="BH387" s="1">
        <f t="shared" si="1391"/>
        <v>296</v>
      </c>
      <c r="BI387" s="1">
        <f t="shared" si="1392"/>
        <v>251</v>
      </c>
      <c r="BJ387" s="1">
        <f t="shared" si="1393"/>
        <v>279</v>
      </c>
      <c r="BK387" s="1">
        <f t="shared" si="1394"/>
        <v>190</v>
      </c>
      <c r="BL387" s="1">
        <f t="shared" si="1395"/>
        <v>365</v>
      </c>
      <c r="BN387" s="1">
        <f t="shared" si="1304"/>
        <v>316</v>
      </c>
      <c r="BO387" s="1">
        <f t="shared" si="1305"/>
        <v>293</v>
      </c>
      <c r="BP387" s="1">
        <f t="shared" si="1306"/>
        <v>306</v>
      </c>
      <c r="BQ387" s="1">
        <f t="shared" si="1307"/>
        <v>115</v>
      </c>
      <c r="BR387" s="1">
        <f t="shared" si="1308"/>
        <v>316</v>
      </c>
      <c r="BT387" s="1">
        <f t="shared" si="1545"/>
        <v>265</v>
      </c>
      <c r="BU387" s="1">
        <f t="shared" si="1546"/>
        <v>265</v>
      </c>
      <c r="BV387" s="1">
        <f t="shared" si="1547"/>
        <v>265</v>
      </c>
      <c r="BW387" s="1">
        <f t="shared" si="1548"/>
        <v>85</v>
      </c>
      <c r="BX387" s="1">
        <f t="shared" si="1549"/>
        <v>265</v>
      </c>
    </row>
    <row r="388" spans="1:76">
      <c r="A388" s="1">
        <v>2003</v>
      </c>
      <c r="B388" s="1">
        <v>5</v>
      </c>
      <c r="C388" s="4">
        <v>9.5876999999999999</v>
      </c>
      <c r="D388" s="4">
        <v>5.2686999999999999</v>
      </c>
      <c r="E388" s="2">
        <f t="shared" si="1323"/>
        <v>28786.23532799643</v>
      </c>
      <c r="F388" s="2">
        <f t="shared" si="1324"/>
        <v>27555.584410950236</v>
      </c>
      <c r="G388" s="5">
        <f t="shared" si="1325"/>
        <v>1.0446606719963867</v>
      </c>
      <c r="H388" s="4">
        <f t="shared" si="1326"/>
        <v>1.0430701639602087</v>
      </c>
      <c r="I388" s="4">
        <f t="shared" si="1327"/>
        <v>1.0819785797389585</v>
      </c>
      <c r="J388" s="4">
        <f t="shared" si="1328"/>
        <v>-3.8908415778749816E-2</v>
      </c>
      <c r="K388" s="2" t="str">
        <f t="shared" si="1337"/>
        <v xml:space="preserve">      SPX</v>
      </c>
      <c r="L388" s="11">
        <f t="shared" si="1338"/>
        <v>97297.291304686587</v>
      </c>
      <c r="M388" s="2">
        <f t="shared" si="1329"/>
        <v>41614.030772697173</v>
      </c>
      <c r="N388" s="2">
        <f t="shared" si="1330"/>
        <v>20543.058999129786</v>
      </c>
      <c r="O388" s="2">
        <f t="shared" si="1331"/>
        <v>21070.971773567388</v>
      </c>
      <c r="P388" s="2">
        <f t="shared" si="1339"/>
        <v>28786.23532799643</v>
      </c>
      <c r="Q388" s="2">
        <f t="shared" si="1340"/>
        <v>27555.584410950236</v>
      </c>
      <c r="U388" s="5">
        <f t="shared" si="1332"/>
        <v>9.5876999999999999</v>
      </c>
      <c r="V388" s="4">
        <v>5.2369000000000003</v>
      </c>
      <c r="X388" s="6">
        <v>37742</v>
      </c>
      <c r="Y388" s="2" t="str">
        <f t="shared" si="1341"/>
        <v xml:space="preserve">      SPY</v>
      </c>
      <c r="Z388" s="11">
        <f t="shared" si="1346"/>
        <v>95982.725874488417</v>
      </c>
      <c r="AA388" s="16">
        <f t="shared" si="1492"/>
        <v>41218.96044512259</v>
      </c>
      <c r="AB388" s="16">
        <f t="shared" si="1493"/>
        <v>20358.805191489173</v>
      </c>
      <c r="AC388" s="16">
        <f t="shared" si="1494"/>
        <v>20860.155253633413</v>
      </c>
      <c r="AD388" s="2">
        <f t="shared" si="1317"/>
        <v>28786.23532799643</v>
      </c>
      <c r="AE388" s="2">
        <f t="shared" si="1318"/>
        <v>27062.396796227837</v>
      </c>
      <c r="AF388" s="12" t="str">
        <f t="shared" si="1385"/>
        <v/>
      </c>
      <c r="AG388" s="13" t="str">
        <f t="shared" si="1379"/>
        <v/>
      </c>
      <c r="AH388" s="13" t="str">
        <f t="shared" ref="AH388:AI388" si="1578">IF($B388=12,((AD388/AD376)-1)*100,"")</f>
        <v/>
      </c>
      <c r="AI388" s="13" t="str">
        <f t="shared" si="1578"/>
        <v/>
      </c>
      <c r="AK388" s="12"/>
      <c r="AS388" s="7">
        <f t="shared" si="1381"/>
        <v>22.96293948337793</v>
      </c>
      <c r="AT388" s="7">
        <f t="shared" ref="AT388:AU388" si="1579">((AD388/AD376)-1)*100</f>
        <v>28.046585591390194</v>
      </c>
      <c r="AU388" s="7">
        <f t="shared" si="1579"/>
        <v>-8.1432971436666506</v>
      </c>
      <c r="AV388" s="7">
        <f t="shared" si="1388"/>
        <v>31.106236627044581</v>
      </c>
      <c r="AW388" s="7"/>
      <c r="AX388" s="7">
        <f t="shared" si="1296"/>
        <v>61.5284396188041</v>
      </c>
      <c r="AY388" s="7">
        <f t="shared" ref="AY388:AZ388" si="1580">((AD388/AD327)-1)*100</f>
        <v>47.465199889613039</v>
      </c>
      <c r="AZ388" s="7">
        <f t="shared" si="1580"/>
        <v>-7.2708389585184445</v>
      </c>
      <c r="BA388" s="7">
        <f t="shared" si="1298"/>
        <v>68.799278577322539</v>
      </c>
      <c r="BB388" s="7"/>
      <c r="BC388" s="7">
        <f t="shared" si="1538"/>
        <v>211.20537077267309</v>
      </c>
      <c r="BD388" s="7">
        <f t="shared" ref="BD388:BE388" si="1581">((AD388/AD276)-1)*100</f>
        <v>76.798229995989601</v>
      </c>
      <c r="BE388" s="7">
        <f t="shared" si="1581"/>
        <v>133.34324041049882</v>
      </c>
      <c r="BF388" s="7">
        <f t="shared" si="1540"/>
        <v>77.86213036217427</v>
      </c>
      <c r="BH388" s="1">
        <f t="shared" si="1391"/>
        <v>297</v>
      </c>
      <c r="BI388" s="1">
        <f t="shared" si="1392"/>
        <v>252</v>
      </c>
      <c r="BJ388" s="1">
        <f t="shared" si="1393"/>
        <v>279</v>
      </c>
      <c r="BK388" s="1">
        <f t="shared" si="1394"/>
        <v>191</v>
      </c>
      <c r="BL388" s="1">
        <f t="shared" si="1395"/>
        <v>366</v>
      </c>
      <c r="BN388" s="1">
        <f t="shared" si="1304"/>
        <v>317</v>
      </c>
      <c r="BO388" s="1">
        <f t="shared" si="1305"/>
        <v>294</v>
      </c>
      <c r="BP388" s="1">
        <f t="shared" si="1306"/>
        <v>306</v>
      </c>
      <c r="BQ388" s="1">
        <f t="shared" si="1307"/>
        <v>116</v>
      </c>
      <c r="BR388" s="1">
        <f t="shared" si="1308"/>
        <v>317</v>
      </c>
      <c r="BT388" s="1">
        <f t="shared" si="1545"/>
        <v>266</v>
      </c>
      <c r="BU388" s="1">
        <f t="shared" si="1546"/>
        <v>266</v>
      </c>
      <c r="BV388" s="1">
        <f t="shared" si="1547"/>
        <v>266</v>
      </c>
      <c r="BW388" s="1">
        <f t="shared" si="1548"/>
        <v>86</v>
      </c>
      <c r="BX388" s="1">
        <f t="shared" si="1549"/>
        <v>266</v>
      </c>
    </row>
    <row r="389" spans="1:76">
      <c r="A389" s="1">
        <v>2003</v>
      </c>
      <c r="B389" s="1">
        <v>6</v>
      </c>
      <c r="C389" s="4">
        <v>0.2195</v>
      </c>
      <c r="D389" s="4">
        <v>1.2757000000000001</v>
      </c>
      <c r="E389" s="2">
        <f t="shared" si="1323"/>
        <v>28849.421114541379</v>
      </c>
      <c r="F389" s="2">
        <f t="shared" si="1324"/>
        <v>27907.111001280726</v>
      </c>
      <c r="G389" s="5">
        <f t="shared" si="1325"/>
        <v>1.033765949947933</v>
      </c>
      <c r="H389" s="4">
        <f t="shared" si="1326"/>
        <v>1.0342090077580415</v>
      </c>
      <c r="I389" s="4">
        <f t="shared" si="1327"/>
        <v>1.0692910455834255</v>
      </c>
      <c r="J389" s="4">
        <f t="shared" si="1328"/>
        <v>-3.5082037825383994E-2</v>
      </c>
      <c r="K389" s="2" t="str">
        <f t="shared" si="1337"/>
        <v xml:space="preserve">      SPX</v>
      </c>
      <c r="L389" s="11">
        <f t="shared" si="1338"/>
        <v>98538.512849860461</v>
      </c>
      <c r="M389" s="2">
        <f t="shared" si="1329"/>
        <v>41927.925174115662</v>
      </c>
      <c r="N389" s="2">
        <f t="shared" si="1330"/>
        <v>20588.151013632876</v>
      </c>
      <c r="O389" s="2">
        <f t="shared" si="1331"/>
        <v>21339.774160482786</v>
      </c>
      <c r="P389" s="2">
        <f t="shared" si="1339"/>
        <v>28849.421114541379</v>
      </c>
      <c r="Q389" s="2">
        <f t="shared" si="1340"/>
        <v>27907.111001280726</v>
      </c>
      <c r="U389" s="5">
        <f t="shared" si="1332"/>
        <v>0.2195</v>
      </c>
      <c r="V389" s="4">
        <v>1.2551000000000001</v>
      </c>
      <c r="X389" s="6">
        <v>37773</v>
      </c>
      <c r="Y389" s="2" t="str">
        <f t="shared" si="1341"/>
        <v xml:space="preserve">      SPY</v>
      </c>
      <c r="Z389" s="11">
        <f t="shared" si="1346"/>
        <v>97187.405066939114</v>
      </c>
      <c r="AA389" s="16">
        <f t="shared" si="1492"/>
        <v>41525.463831106259</v>
      </c>
      <c r="AB389" s="16">
        <f t="shared" si="1493"/>
        <v>20403.492768884491</v>
      </c>
      <c r="AC389" s="16">
        <f t="shared" si="1494"/>
        <v>21121.971062221764</v>
      </c>
      <c r="AD389" s="2">
        <f t="shared" si="1317"/>
        <v>28849.421114541379</v>
      </c>
      <c r="AE389" s="2">
        <f t="shared" si="1318"/>
        <v>27402.056938417292</v>
      </c>
      <c r="AF389" s="12" t="str">
        <f t="shared" si="1385"/>
        <v/>
      </c>
      <c r="AG389" s="13" t="str">
        <f t="shared" si="1379"/>
        <v/>
      </c>
      <c r="AH389" s="13" t="str">
        <f t="shared" ref="AH389:AI389" si="1582">IF($B389=12,((AD389/AD377)-1)*100,"")</f>
        <v/>
      </c>
      <c r="AI389" s="13" t="str">
        <f t="shared" si="1582"/>
        <v/>
      </c>
      <c r="AK389" s="12"/>
      <c r="AS389" s="7">
        <f t="shared" si="1381"/>
        <v>20.391972082873664</v>
      </c>
      <c r="AT389" s="7">
        <f t="shared" ref="AT389:AU389" si="1583">((AD389/AD377)-1)*100</f>
        <v>24.087095446958926</v>
      </c>
      <c r="AU389" s="7">
        <f t="shared" si="1583"/>
        <v>0.12217556375690997</v>
      </c>
      <c r="AV389" s="7">
        <f t="shared" si="1388"/>
        <v>20.269796519116753</v>
      </c>
      <c r="AW389" s="7"/>
      <c r="AX389" s="7">
        <f t="shared" si="1296"/>
        <v>66.441377221346173</v>
      </c>
      <c r="AY389" s="7">
        <f t="shared" ref="AY389:AZ389" si="1584">((AD389/AD328)-1)*100</f>
        <v>55.106500483165519</v>
      </c>
      <c r="AZ389" s="7">
        <f t="shared" si="1584"/>
        <v>-4.4504527577478807</v>
      </c>
      <c r="BA389" s="7">
        <f t="shared" si="1298"/>
        <v>70.891829979094055</v>
      </c>
      <c r="BB389" s="7"/>
      <c r="BC389" s="7">
        <f t="shared" si="1538"/>
        <v>223.91466206689495</v>
      </c>
      <c r="BD389" s="7">
        <f t="shared" ref="BD389:BE389" si="1585">((AD389/AD277)-1)*100</f>
        <v>81.124491939061798</v>
      </c>
      <c r="BE389" s="7">
        <f t="shared" si="1585"/>
        <v>142.87272637840323</v>
      </c>
      <c r="BF389" s="7">
        <f t="shared" si="1540"/>
        <v>81.041935688491719</v>
      </c>
      <c r="BH389" s="1">
        <f t="shared" si="1391"/>
        <v>298</v>
      </c>
      <c r="BI389" s="1">
        <f t="shared" si="1392"/>
        <v>253</v>
      </c>
      <c r="BJ389" s="1">
        <f t="shared" si="1393"/>
        <v>280</v>
      </c>
      <c r="BK389" s="1">
        <f t="shared" si="1394"/>
        <v>192</v>
      </c>
      <c r="BL389" s="1">
        <f t="shared" si="1395"/>
        <v>367</v>
      </c>
      <c r="BN389" s="1">
        <f t="shared" si="1304"/>
        <v>318</v>
      </c>
      <c r="BO389" s="1">
        <f t="shared" si="1305"/>
        <v>295</v>
      </c>
      <c r="BP389" s="1">
        <f t="shared" si="1306"/>
        <v>306</v>
      </c>
      <c r="BQ389" s="1">
        <f t="shared" si="1307"/>
        <v>117</v>
      </c>
      <c r="BR389" s="1">
        <f t="shared" si="1308"/>
        <v>318</v>
      </c>
      <c r="BT389" s="1">
        <f t="shared" si="1545"/>
        <v>267</v>
      </c>
      <c r="BU389" s="1">
        <f t="shared" si="1546"/>
        <v>267</v>
      </c>
      <c r="BV389" s="1">
        <f t="shared" si="1547"/>
        <v>267</v>
      </c>
      <c r="BW389" s="1">
        <f t="shared" si="1548"/>
        <v>87</v>
      </c>
      <c r="BX389" s="1">
        <f t="shared" si="1549"/>
        <v>267</v>
      </c>
    </row>
    <row r="390" spans="1:76">
      <c r="A390" s="1">
        <v>2003</v>
      </c>
      <c r="B390" s="1">
        <v>7</v>
      </c>
      <c r="C390" s="4">
        <v>0.71220000000000006</v>
      </c>
      <c r="D390" s="4">
        <v>1.7630999999999999</v>
      </c>
      <c r="E390" s="2">
        <f t="shared" si="1323"/>
        <v>29054.886691719144</v>
      </c>
      <c r="F390" s="2">
        <f t="shared" si="1324"/>
        <v>28399.141275344304</v>
      </c>
      <c r="G390" s="5">
        <f t="shared" si="1325"/>
        <v>1.0230903255143193</v>
      </c>
      <c r="H390" s="4">
        <f t="shared" si="1326"/>
        <v>1.0236197865735441</v>
      </c>
      <c r="I390" s="4">
        <f t="shared" si="1327"/>
        <v>1.0571329613547134</v>
      </c>
      <c r="J390" s="4">
        <f t="shared" si="1328"/>
        <v>-3.3513174781169219E-2</v>
      </c>
      <c r="K390" s="2" t="str">
        <f t="shared" si="1337"/>
        <v xml:space="preserve">      SPX</v>
      </c>
      <c r="L390" s="11">
        <f t="shared" si="1338"/>
        <v>100275.84536991635</v>
      </c>
      <c r="M390" s="2">
        <f t="shared" si="1329"/>
        <v>42450.795543858228</v>
      </c>
      <c r="N390" s="2">
        <f t="shared" si="1330"/>
        <v>20734.779825151971</v>
      </c>
      <c r="O390" s="2">
        <f t="shared" si="1331"/>
        <v>21716.015718706258</v>
      </c>
      <c r="P390" s="2">
        <f t="shared" si="1339"/>
        <v>29054.886691719144</v>
      </c>
      <c r="Q390" s="2">
        <f t="shared" si="1340"/>
        <v>28399.141275344304</v>
      </c>
      <c r="U390" s="5">
        <f t="shared" si="1332"/>
        <v>0.71220000000000006</v>
      </c>
      <c r="V390" s="4">
        <v>1.7578</v>
      </c>
      <c r="X390" s="6">
        <v>37803</v>
      </c>
      <c r="Y390" s="2" t="str">
        <f t="shared" si="1341"/>
        <v xml:space="preserve">      SPY</v>
      </c>
      <c r="Z390" s="11">
        <f t="shared" si="1346"/>
        <v>98895.765273205776</v>
      </c>
      <c r="AA390" s="16">
        <f t="shared" si="1492"/>
        <v>42042.059513937988</v>
      </c>
      <c r="AB390" s="16">
        <f t="shared" si="1493"/>
        <v>20548.806444384489</v>
      </c>
      <c r="AC390" s="16">
        <f t="shared" si="1494"/>
        <v>21493.253069553499</v>
      </c>
      <c r="AD390" s="2">
        <f t="shared" si="1317"/>
        <v>29054.886691719144</v>
      </c>
      <c r="AE390" s="2">
        <f t="shared" si="1318"/>
        <v>27883.730295280795</v>
      </c>
      <c r="AF390" s="12" t="str">
        <f t="shared" si="1385"/>
        <v/>
      </c>
      <c r="AG390" s="13" t="str">
        <f t="shared" si="1379"/>
        <v/>
      </c>
      <c r="AH390" s="13" t="str">
        <f t="shared" ref="AH390:AI390" si="1586">IF($B390=12,((AD390/AD378)-1)*100,"")</f>
        <v/>
      </c>
      <c r="AI390" s="13" t="str">
        <f t="shared" si="1586"/>
        <v/>
      </c>
      <c r="AK390" s="12"/>
      <c r="AS390" s="7">
        <f t="shared" si="1381"/>
        <v>21.803951719305424</v>
      </c>
      <c r="AT390" s="7">
        <f t="shared" ref="AT390:AU390" si="1587">((AD390/AD378)-1)*100</f>
        <v>24.252416269859832</v>
      </c>
      <c r="AU390" s="7">
        <f t="shared" si="1587"/>
        <v>10.473779468891831</v>
      </c>
      <c r="AV390" s="7">
        <f t="shared" si="1388"/>
        <v>11.330172250413593</v>
      </c>
      <c r="AW390" s="7"/>
      <c r="AX390" s="7">
        <f t="shared" si="1296"/>
        <v>62.78565953513742</v>
      </c>
      <c r="AY390" s="7">
        <f t="shared" ref="AY390:AZ390" si="1588">((AD390/AD329)-1)*100</f>
        <v>61.953388315729121</v>
      </c>
      <c r="AZ390" s="7">
        <f t="shared" si="1588"/>
        <v>-6.549102598275292</v>
      </c>
      <c r="BA390" s="7">
        <f t="shared" si="1298"/>
        <v>69.33476213341271</v>
      </c>
      <c r="BB390" s="7"/>
      <c r="BC390" s="7">
        <f t="shared" si="1538"/>
        <v>244.62512938450737</v>
      </c>
      <c r="BD390" s="7">
        <f t="shared" ref="BD390:BE390" si="1589">((AD390/AD278)-1)*100</f>
        <v>84.612269640724662</v>
      </c>
      <c r="BE390" s="7">
        <f t="shared" si="1589"/>
        <v>158.40153149609364</v>
      </c>
      <c r="BF390" s="7">
        <f t="shared" si="1540"/>
        <v>86.223597888413735</v>
      </c>
      <c r="BH390" s="1">
        <f t="shared" si="1391"/>
        <v>299</v>
      </c>
      <c r="BI390" s="1">
        <f t="shared" si="1392"/>
        <v>254</v>
      </c>
      <c r="BJ390" s="1">
        <f t="shared" si="1393"/>
        <v>281</v>
      </c>
      <c r="BK390" s="1">
        <f t="shared" si="1394"/>
        <v>193</v>
      </c>
      <c r="BL390" s="1">
        <f t="shared" si="1395"/>
        <v>368</v>
      </c>
      <c r="BN390" s="1">
        <f t="shared" si="1304"/>
        <v>319</v>
      </c>
      <c r="BO390" s="1">
        <f t="shared" si="1305"/>
        <v>296</v>
      </c>
      <c r="BP390" s="1">
        <f t="shared" si="1306"/>
        <v>306</v>
      </c>
      <c r="BQ390" s="1">
        <f t="shared" si="1307"/>
        <v>118</v>
      </c>
      <c r="BR390" s="1">
        <f t="shared" si="1308"/>
        <v>319</v>
      </c>
      <c r="BT390" s="1">
        <f t="shared" si="1545"/>
        <v>268</v>
      </c>
      <c r="BU390" s="1">
        <f t="shared" si="1546"/>
        <v>268</v>
      </c>
      <c r="BV390" s="1">
        <f t="shared" si="1547"/>
        <v>268</v>
      </c>
      <c r="BW390" s="1">
        <f t="shared" si="1548"/>
        <v>88</v>
      </c>
      <c r="BX390" s="1">
        <f t="shared" si="1549"/>
        <v>268</v>
      </c>
    </row>
    <row r="391" spans="1:76">
      <c r="A391" s="1">
        <v>2003</v>
      </c>
      <c r="B391" s="1">
        <v>8</v>
      </c>
      <c r="C391" s="4">
        <v>4.0864000000000003</v>
      </c>
      <c r="D391" s="4">
        <v>1.9502999999999999</v>
      </c>
      <c r="E391" s="2">
        <f t="shared" si="1323"/>
        <v>30242.185581489557</v>
      </c>
      <c r="F391" s="2">
        <f t="shared" si="1324"/>
        <v>28953.009727637345</v>
      </c>
      <c r="G391" s="5">
        <f t="shared" si="1325"/>
        <v>1.0445264884714771</v>
      </c>
      <c r="H391" s="4">
        <f t="shared" si="1326"/>
        <v>1.0435309312382421</v>
      </c>
      <c r="I391" s="4">
        <f t="shared" si="1327"/>
        <v>1.053815468490704</v>
      </c>
      <c r="J391" s="4">
        <f t="shared" si="1328"/>
        <v>-1.0284537252461812E-2</v>
      </c>
      <c r="K391" s="2" t="str">
        <f t="shared" si="1337"/>
        <v xml:space="preserve">      SPX</v>
      </c>
      <c r="L391" s="11">
        <f t="shared" si="1338"/>
        <v>102231.52518216583</v>
      </c>
      <c r="M391" s="2">
        <f t="shared" si="1329"/>
        <v>43721.629041195163</v>
      </c>
      <c r="N391" s="2">
        <f t="shared" si="1330"/>
        <v>21582.08586792698</v>
      </c>
      <c r="O391" s="2">
        <f t="shared" si="1331"/>
        <v>22139.543173268186</v>
      </c>
      <c r="P391" s="2">
        <f t="shared" si="1339"/>
        <v>30242.185581489557</v>
      </c>
      <c r="Q391" s="2">
        <f t="shared" si="1340"/>
        <v>28953.009727637345</v>
      </c>
      <c r="U391" s="5">
        <f t="shared" si="1332"/>
        <v>4.0864000000000003</v>
      </c>
      <c r="V391" s="4">
        <v>1.9236</v>
      </c>
      <c r="X391" s="6">
        <v>37834</v>
      </c>
      <c r="Y391" s="2" t="str">
        <f t="shared" si="1341"/>
        <v xml:space="preserve">      SPY</v>
      </c>
      <c r="Z391" s="11">
        <f t="shared" si="1346"/>
        <v>100798.12421400116</v>
      </c>
      <c r="AA391" s="16">
        <f t="shared" si="1492"/>
        <v>43295.210156527246</v>
      </c>
      <c r="AB391" s="16">
        <f t="shared" si="1493"/>
        <v>21388.512870927818</v>
      </c>
      <c r="AC391" s="16">
        <f t="shared" si="1494"/>
        <v>21906.697285599432</v>
      </c>
      <c r="AD391" s="2">
        <f t="shared" si="1317"/>
        <v>30242.185581489557</v>
      </c>
      <c r="AE391" s="2">
        <f t="shared" si="1318"/>
        <v>28420.101731240818</v>
      </c>
      <c r="AF391" s="12" t="str">
        <f t="shared" si="1385"/>
        <v/>
      </c>
      <c r="AG391" s="13" t="str">
        <f t="shared" si="1379"/>
        <v/>
      </c>
      <c r="AH391" s="13" t="str">
        <f t="shared" ref="AH391:AI391" si="1590">IF($B391=12,((AD391/AD379)-1)*100,"")</f>
        <v/>
      </c>
      <c r="AI391" s="13" t="str">
        <f t="shared" si="1590"/>
        <v/>
      </c>
      <c r="AK391" s="12"/>
      <c r="AS391" s="7">
        <f t="shared" si="1381"/>
        <v>17.066884431071227</v>
      </c>
      <c r="AT391" s="7">
        <f t="shared" ref="AT391:AU391" si="1591">((AD391/AD379)-1)*100</f>
        <v>21.954199006591747</v>
      </c>
      <c r="AU391" s="7">
        <f t="shared" si="1591"/>
        <v>11.871575975339743</v>
      </c>
      <c r="AV391" s="7">
        <f t="shared" si="1388"/>
        <v>5.1953084557314835</v>
      </c>
      <c r="AW391" s="7"/>
      <c r="AX391" s="7">
        <f t="shared" si="1296"/>
        <v>67.690668684632669</v>
      </c>
      <c r="AY391" s="7">
        <f t="shared" ref="AY391:AZ391" si="1592">((AD391/AD330)-1)*100</f>
        <v>82.953022791453691</v>
      </c>
      <c r="AZ391" s="7">
        <f t="shared" si="1592"/>
        <v>-3.7332679105455457</v>
      </c>
      <c r="BA391" s="7">
        <f t="shared" si="1298"/>
        <v>71.423936595178219</v>
      </c>
      <c r="BB391" s="7"/>
      <c r="BC391" s="7">
        <f t="shared" si="1538"/>
        <v>242.28976931498823</v>
      </c>
      <c r="BD391" s="7">
        <f t="shared" ref="BD391:BE391" si="1593">((AD391/AD279)-1)*100</f>
        <v>87.252132087940097</v>
      </c>
      <c r="BE391" s="7">
        <f t="shared" si="1593"/>
        <v>160.10547864959227</v>
      </c>
      <c r="BF391" s="7">
        <f t="shared" si="1540"/>
        <v>82.184290665395963</v>
      </c>
      <c r="BH391" s="1">
        <f t="shared" si="1391"/>
        <v>300</v>
      </c>
      <c r="BI391" s="1">
        <f t="shared" si="1392"/>
        <v>255</v>
      </c>
      <c r="BJ391" s="1">
        <f t="shared" si="1393"/>
        <v>282</v>
      </c>
      <c r="BK391" s="1">
        <f t="shared" si="1394"/>
        <v>194</v>
      </c>
      <c r="BL391" s="1">
        <f t="shared" si="1395"/>
        <v>369</v>
      </c>
      <c r="BN391" s="1">
        <f t="shared" si="1304"/>
        <v>320</v>
      </c>
      <c r="BO391" s="1">
        <f t="shared" si="1305"/>
        <v>297</v>
      </c>
      <c r="BP391" s="1">
        <f t="shared" si="1306"/>
        <v>306</v>
      </c>
      <c r="BQ391" s="1">
        <f t="shared" si="1307"/>
        <v>119</v>
      </c>
      <c r="BR391" s="1">
        <f t="shared" si="1308"/>
        <v>320</v>
      </c>
      <c r="BT391" s="1">
        <f t="shared" si="1545"/>
        <v>269</v>
      </c>
      <c r="BU391" s="1">
        <f t="shared" si="1546"/>
        <v>269</v>
      </c>
      <c r="BV391" s="1">
        <f t="shared" si="1547"/>
        <v>269</v>
      </c>
      <c r="BW391" s="1">
        <f t="shared" si="1548"/>
        <v>89</v>
      </c>
      <c r="BX391" s="1">
        <f t="shared" si="1549"/>
        <v>269</v>
      </c>
    </row>
    <row r="392" spans="1:76">
      <c r="A392" s="1">
        <v>2003</v>
      </c>
      <c r="B392" s="1">
        <v>9</v>
      </c>
      <c r="C392" s="4">
        <v>-4.0838999999999999</v>
      </c>
      <c r="D392" s="4">
        <v>-1.0619000000000001</v>
      </c>
      <c r="E392" s="2">
        <f t="shared" si="1323"/>
        <v>29007.124964527105</v>
      </c>
      <c r="F392" s="2">
        <f t="shared" si="1324"/>
        <v>28645.557717339561</v>
      </c>
      <c r="G392" s="5">
        <f t="shared" si="1325"/>
        <v>1.012622105345454</v>
      </c>
      <c r="H392" s="4">
        <f t="shared" si="1326"/>
        <v>1.0140939541974916</v>
      </c>
      <c r="I392" s="4">
        <f t="shared" si="1327"/>
        <v>1.0429751097682698</v>
      </c>
      <c r="J392" s="4">
        <f t="shared" si="1328"/>
        <v>-2.8881155570778194E-2</v>
      </c>
      <c r="K392" s="2" t="str">
        <f t="shared" si="1337"/>
        <v xml:space="preserve">      SPX</v>
      </c>
      <c r="L392" s="11">
        <f t="shared" si="1338"/>
        <v>101145.92861625641</v>
      </c>
      <c r="M392" s="2">
        <f t="shared" si="1329"/>
        <v>42605.138427477956</v>
      </c>
      <c r="N392" s="2">
        <f t="shared" si="1330"/>
        <v>20700.69506316671</v>
      </c>
      <c r="O392" s="2">
        <f t="shared" si="1331"/>
        <v>21904.44336431125</v>
      </c>
      <c r="P392" s="2">
        <f t="shared" si="1339"/>
        <v>29007.124964527105</v>
      </c>
      <c r="Q392" s="2">
        <f t="shared" si="1340"/>
        <v>28645.557717339561</v>
      </c>
      <c r="U392" s="5">
        <f t="shared" si="1332"/>
        <v>-4.0838999999999999</v>
      </c>
      <c r="V392" s="4">
        <v>-1.0774999999999999</v>
      </c>
      <c r="X392" s="6">
        <v>37865</v>
      </c>
      <c r="Y392" s="2" t="str">
        <f t="shared" si="1341"/>
        <v xml:space="preserve">      SPY</v>
      </c>
      <c r="Z392" s="11">
        <f t="shared" si="1346"/>
        <v>99712.0244255953</v>
      </c>
      <c r="AA392" s="16">
        <f t="shared" si="1492"/>
        <v>42185.6800161391</v>
      </c>
      <c r="AB392" s="16">
        <f t="shared" si="1493"/>
        <v>20515.027393791999</v>
      </c>
      <c r="AC392" s="16">
        <f t="shared" si="1494"/>
        <v>21670.652622347097</v>
      </c>
      <c r="AD392" s="2">
        <f t="shared" si="1317"/>
        <v>29007.124964527105</v>
      </c>
      <c r="AE392" s="2">
        <f t="shared" si="1318"/>
        <v>28113.875135086699</v>
      </c>
      <c r="AF392" s="12" t="str">
        <f t="shared" si="1385"/>
        <v/>
      </c>
      <c r="AG392" s="13" t="str">
        <f t="shared" si="1379"/>
        <v/>
      </c>
      <c r="AH392" s="13" t="str">
        <f t="shared" ref="AH392:AI392" si="1594">IF($B392=12,((AD392/AD380)-1)*100,"")</f>
        <v/>
      </c>
      <c r="AI392" s="13" t="str">
        <f t="shared" si="1594"/>
        <v/>
      </c>
      <c r="AK392" s="12"/>
      <c r="AS392" s="7">
        <f t="shared" si="1381"/>
        <v>10.748067500833368</v>
      </c>
      <c r="AT392" s="7">
        <f t="shared" ref="AT392:AU392" si="1595">((AD392/AD380)-1)*100</f>
        <v>11.865271963859936</v>
      </c>
      <c r="AU392" s="7">
        <f t="shared" si="1595"/>
        <v>24.12406303012018</v>
      </c>
      <c r="AV392" s="7">
        <f t="shared" si="1388"/>
        <v>-13.375995529286811</v>
      </c>
      <c r="AW392" s="7"/>
      <c r="AX392" s="7">
        <f t="shared" ref="AX392:AX455" si="1596">((Z392/Z331)-1)*100</f>
        <v>93.8621863216881</v>
      </c>
      <c r="AY392" s="7">
        <f t="shared" ref="AY392:AZ392" si="1597">((AD392/AD331)-1)*100</f>
        <v>86.487326863156412</v>
      </c>
      <c r="AZ392" s="7">
        <f t="shared" si="1597"/>
        <v>11.29110104512392</v>
      </c>
      <c r="BA392" s="7">
        <f t="shared" ref="BA392:BA455" si="1598">AX392-AZ392</f>
        <v>82.571085276564176</v>
      </c>
      <c r="BB392" s="7"/>
      <c r="BC392" s="7">
        <f t="shared" si="1538"/>
        <v>233.63740608547343</v>
      </c>
      <c r="BD392" s="7">
        <f t="shared" ref="BD392:BE392" si="1599">((AD392/AD280)-1)*100</f>
        <v>76.971779163428039</v>
      </c>
      <c r="BE392" s="7">
        <f t="shared" si="1599"/>
        <v>153.20895965740203</v>
      </c>
      <c r="BF392" s="7">
        <f t="shared" si="1540"/>
        <v>80.428446428071396</v>
      </c>
      <c r="BH392" s="1">
        <f t="shared" si="1391"/>
        <v>301</v>
      </c>
      <c r="BI392" s="1">
        <f t="shared" si="1392"/>
        <v>256</v>
      </c>
      <c r="BJ392" s="1">
        <f t="shared" si="1393"/>
        <v>283</v>
      </c>
      <c r="BK392" s="1">
        <f t="shared" si="1394"/>
        <v>194</v>
      </c>
      <c r="BL392" s="1">
        <f t="shared" si="1395"/>
        <v>370</v>
      </c>
      <c r="BN392" s="1">
        <f t="shared" si="1304"/>
        <v>321</v>
      </c>
      <c r="BO392" s="1">
        <f t="shared" si="1305"/>
        <v>298</v>
      </c>
      <c r="BP392" s="1">
        <f t="shared" si="1306"/>
        <v>307</v>
      </c>
      <c r="BQ392" s="1">
        <f t="shared" si="1307"/>
        <v>120</v>
      </c>
      <c r="BR392" s="1">
        <f t="shared" si="1308"/>
        <v>321</v>
      </c>
      <c r="BT392" s="1">
        <f t="shared" si="1545"/>
        <v>270</v>
      </c>
      <c r="BU392" s="1">
        <f t="shared" si="1546"/>
        <v>270</v>
      </c>
      <c r="BV392" s="1">
        <f t="shared" si="1547"/>
        <v>270</v>
      </c>
      <c r="BW392" s="1">
        <f t="shared" si="1548"/>
        <v>90</v>
      </c>
      <c r="BX392" s="1">
        <f t="shared" si="1549"/>
        <v>270</v>
      </c>
    </row>
    <row r="393" spans="1:76">
      <c r="A393" s="1">
        <v>2003</v>
      </c>
      <c r="B393" s="1">
        <v>10</v>
      </c>
      <c r="C393" s="4">
        <v>2.1907999999999999</v>
      </c>
      <c r="D393" s="4">
        <v>5.657</v>
      </c>
      <c r="E393" s="2">
        <f t="shared" si="1323"/>
        <v>29642.613058249968</v>
      </c>
      <c r="F393" s="2">
        <f t="shared" si="1324"/>
        <v>30266.036917409459</v>
      </c>
      <c r="G393" s="5">
        <f t="shared" si="1325"/>
        <v>0.97940186682317532</v>
      </c>
      <c r="H393" s="4">
        <f t="shared" si="1326"/>
        <v>0.98105387098385699</v>
      </c>
      <c r="I393" s="4">
        <f t="shared" si="1327"/>
        <v>1.0262453089932451</v>
      </c>
      <c r="J393" s="4">
        <f t="shared" si="1328"/>
        <v>-4.5191438009388074E-2</v>
      </c>
      <c r="K393" s="2" t="str">
        <f t="shared" si="1337"/>
        <v xml:space="preserve">      SPX</v>
      </c>
      <c r="L393" s="11">
        <f t="shared" si="1338"/>
        <v>106867.75379807803</v>
      </c>
      <c r="M393" s="2">
        <f t="shared" si="1329"/>
        <v>44297.783616040906</v>
      </c>
      <c r="N393" s="2">
        <f t="shared" si="1330"/>
        <v>21154.205890610567</v>
      </c>
      <c r="O393" s="2">
        <f t="shared" si="1331"/>
        <v>23143.577725430336</v>
      </c>
      <c r="P393" s="2">
        <f t="shared" si="1339"/>
        <v>29642.613058249968</v>
      </c>
      <c r="Q393" s="2">
        <f t="shared" si="1340"/>
        <v>30266.036917409459</v>
      </c>
      <c r="U393" s="5">
        <f t="shared" si="1332"/>
        <v>2.1907999999999999</v>
      </c>
      <c r="V393" s="4">
        <v>5.6341999999999999</v>
      </c>
      <c r="X393" s="6">
        <v>37895</v>
      </c>
      <c r="Y393" s="2" t="str">
        <f t="shared" si="1341"/>
        <v xml:space="preserve">      SPY</v>
      </c>
      <c r="Z393" s="11">
        <f t="shared" si="1346"/>
        <v>105329.99930578218</v>
      </c>
      <c r="AA393" s="16">
        <f t="shared" si="1492"/>
        <v>43856.091146330567</v>
      </c>
      <c r="AB393" s="16">
        <f t="shared" si="1493"/>
        <v>20964.470613935195</v>
      </c>
      <c r="AC393" s="16">
        <f t="shared" si="1494"/>
        <v>22891.620532395376</v>
      </c>
      <c r="AD393" s="2">
        <f t="shared" si="1317"/>
        <v>29642.613058249968</v>
      </c>
      <c r="AE393" s="2">
        <f t="shared" si="1318"/>
        <v>29697.86708794775</v>
      </c>
      <c r="AF393" s="12" t="str">
        <f t="shared" si="1385"/>
        <v/>
      </c>
      <c r="AG393" s="13" t="str">
        <f t="shared" si="1379"/>
        <v/>
      </c>
      <c r="AH393" s="13" t="str">
        <f t="shared" ref="AH393:AI393" si="1600">IF($B393=12,((AD393/AD381)-1)*100,"")</f>
        <v/>
      </c>
      <c r="AI393" s="13" t="str">
        <f t="shared" si="1600"/>
        <v/>
      </c>
      <c r="AK393" s="12"/>
      <c r="AS393" s="7">
        <f t="shared" si="1381"/>
        <v>22.781269312474439</v>
      </c>
      <c r="AT393" s="7">
        <f t="shared" ref="AT393:AU393" si="1601">((AD393/AD381)-1)*100</f>
        <v>19.977137578694904</v>
      </c>
      <c r="AU393" s="7">
        <f t="shared" si="1601"/>
        <v>20.538518455623823</v>
      </c>
      <c r="AV393" s="7">
        <f t="shared" si="1388"/>
        <v>2.2427508568506163</v>
      </c>
      <c r="AW393" s="7"/>
      <c r="AX393" s="7">
        <f t="shared" si="1596"/>
        <v>92.541444265471839</v>
      </c>
      <c r="AY393" s="7">
        <f t="shared" ref="AY393:AZ393" si="1602">((AD393/AD332)-1)*100</f>
        <v>72.901180286529211</v>
      </c>
      <c r="AZ393" s="7">
        <f t="shared" si="1602"/>
        <v>10.532898321726346</v>
      </c>
      <c r="BA393" s="7">
        <f t="shared" si="1598"/>
        <v>82.008545943745489</v>
      </c>
      <c r="BB393" s="7"/>
      <c r="BC393" s="7">
        <f t="shared" si="1538"/>
        <v>243.97379347348686</v>
      </c>
      <c r="BD393" s="7">
        <f t="shared" ref="BD393:BE393" si="1603">((AD393/AD281)-1)*100</f>
        <v>76.506981659498436</v>
      </c>
      <c r="BE393" s="7">
        <f t="shared" si="1603"/>
        <v>174.25511967592792</v>
      </c>
      <c r="BF393" s="7">
        <f t="shared" si="1540"/>
        <v>69.718673797558949</v>
      </c>
      <c r="BH393" s="1">
        <f t="shared" si="1391"/>
        <v>302</v>
      </c>
      <c r="BI393" s="1">
        <f t="shared" si="1392"/>
        <v>257</v>
      </c>
      <c r="BJ393" s="1">
        <f t="shared" si="1393"/>
        <v>284</v>
      </c>
      <c r="BK393" s="1">
        <f t="shared" si="1394"/>
        <v>195</v>
      </c>
      <c r="BL393" s="1">
        <f t="shared" si="1395"/>
        <v>371</v>
      </c>
      <c r="BN393" s="1">
        <f t="shared" ref="BN393:BN456" si="1604">IF(AX393&gt;0,BN392+1,BN392)</f>
        <v>322</v>
      </c>
      <c r="BO393" s="1">
        <f t="shared" ref="BO393:BO456" si="1605">IF(AY393&gt;0,BO392+1,BO392)</f>
        <v>299</v>
      </c>
      <c r="BP393" s="1">
        <f t="shared" ref="BP393:BP456" si="1606">IF(AZ393&gt;0,BP392+1,BP392)</f>
        <v>308</v>
      </c>
      <c r="BQ393" s="1">
        <f t="shared" ref="BQ393:BQ456" si="1607">IF(AX393&gt;AZ393,BQ392+1,BQ392)</f>
        <v>121</v>
      </c>
      <c r="BR393" s="1">
        <f t="shared" ref="BR393:BR456" si="1608">BR392+1</f>
        <v>322</v>
      </c>
      <c r="BT393" s="1">
        <f t="shared" si="1545"/>
        <v>271</v>
      </c>
      <c r="BU393" s="1">
        <f t="shared" si="1546"/>
        <v>271</v>
      </c>
      <c r="BV393" s="1">
        <f t="shared" si="1547"/>
        <v>271</v>
      </c>
      <c r="BW393" s="1">
        <f t="shared" si="1548"/>
        <v>91</v>
      </c>
      <c r="BX393" s="1">
        <f t="shared" si="1549"/>
        <v>271</v>
      </c>
    </row>
    <row r="394" spans="1:76">
      <c r="A394" s="1">
        <v>2003</v>
      </c>
      <c r="B394" s="1">
        <v>11</v>
      </c>
      <c r="C394" s="4">
        <v>2.5590000000000002</v>
      </c>
      <c r="D394" s="4">
        <v>0.87980000000000003</v>
      </c>
      <c r="E394" s="2">
        <f t="shared" si="1323"/>
        <v>30401.167526410583</v>
      </c>
      <c r="F394" s="2">
        <f t="shared" si="1324"/>
        <v>30532.317510208832</v>
      </c>
      <c r="G394" s="5">
        <f t="shared" si="1325"/>
        <v>0.99570455194714924</v>
      </c>
      <c r="H394" s="4">
        <f t="shared" si="1326"/>
        <v>0.99500690047270668</v>
      </c>
      <c r="I394" s="4">
        <f t="shared" si="1327"/>
        <v>1.018208267665325</v>
      </c>
      <c r="J394" s="4">
        <f t="shared" si="1328"/>
        <v>-2.3201367192618338E-2</v>
      </c>
      <c r="K394" s="2" t="str">
        <f t="shared" si="1337"/>
        <v xml:space="preserve">      SPX</v>
      </c>
      <c r="L394" s="11">
        <f t="shared" si="1338"/>
        <v>107807.97629599353</v>
      </c>
      <c r="M394" s="2">
        <f t="shared" si="1329"/>
        <v>45042.736941609968</v>
      </c>
      <c r="N394" s="2">
        <f t="shared" si="1330"/>
        <v>21695.542019351291</v>
      </c>
      <c r="O394" s="2">
        <f t="shared" si="1331"/>
        <v>23347.194922258674</v>
      </c>
      <c r="P394" s="2">
        <f t="shared" si="1339"/>
        <v>30401.167526410583</v>
      </c>
      <c r="Q394" s="2">
        <f t="shared" si="1340"/>
        <v>30532.317510208832</v>
      </c>
      <c r="U394" s="5">
        <f t="shared" si="1332"/>
        <v>2.5590000000000002</v>
      </c>
      <c r="V394" s="4">
        <v>0.8619</v>
      </c>
      <c r="X394" s="6">
        <v>37926</v>
      </c>
      <c r="Y394" s="2" t="str">
        <f t="shared" si="1341"/>
        <v xml:space="preserve">      SPY</v>
      </c>
      <c r="Z394" s="11">
        <f t="shared" si="1346"/>
        <v>106237.83856979871</v>
      </c>
      <c r="AA394" s="16">
        <f t="shared" si="1492"/>
        <v>44589.874826709885</v>
      </c>
      <c r="AB394" s="16">
        <f t="shared" si="1493"/>
        <v>21500.951416945798</v>
      </c>
      <c r="AC394" s="16">
        <f t="shared" si="1494"/>
        <v>23088.923409764091</v>
      </c>
      <c r="AD394" s="2">
        <f t="shared" si="1317"/>
        <v>30401.167526410583</v>
      </c>
      <c r="AE394" s="2">
        <f t="shared" si="1318"/>
        <v>29953.833004378772</v>
      </c>
      <c r="AF394" s="12" t="str">
        <f t="shared" si="1385"/>
        <v/>
      </c>
      <c r="AG394" s="13" t="str">
        <f t="shared" si="1379"/>
        <v/>
      </c>
      <c r="AH394" s="13" t="str">
        <f t="shared" ref="AH394:AI394" si="1609">IF($B394=12,((AD394/AD382)-1)*100,"")</f>
        <v/>
      </c>
      <c r="AI394" s="13" t="str">
        <f t="shared" si="1609"/>
        <v/>
      </c>
      <c r="AK394" s="12"/>
      <c r="AS394" s="7">
        <f t="shared" si="1381"/>
        <v>24.108961628373859</v>
      </c>
      <c r="AT394" s="7">
        <f t="shared" ref="AT394:AU394" si="1610">((AD394/AD382)-1)*100</f>
        <v>23.315069545316589</v>
      </c>
      <c r="AU394" s="7">
        <f t="shared" si="1610"/>
        <v>14.860078004269162</v>
      </c>
      <c r="AV394" s="7">
        <f t="shared" si="1388"/>
        <v>9.2488836241046961</v>
      </c>
      <c r="AW394" s="7"/>
      <c r="AX394" s="7">
        <f t="shared" si="1596"/>
        <v>79.609816685684294</v>
      </c>
      <c r="AY394" s="7">
        <f t="shared" ref="AY394:AZ394" si="1611">((AD394/AD333)-1)*100</f>
        <v>86.053490740708099</v>
      </c>
      <c r="AZ394" s="7">
        <f t="shared" si="1611"/>
        <v>3.1091964695666441</v>
      </c>
      <c r="BA394" s="7">
        <f t="shared" si="1598"/>
        <v>76.500620216117653</v>
      </c>
      <c r="BB394" s="7"/>
      <c r="BC394" s="7">
        <f t="shared" si="1538"/>
        <v>241.06669930421353</v>
      </c>
      <c r="BD394" s="7">
        <f t="shared" ref="BD394:BE394" si="1612">((AD394/AD282)-1)*100</f>
        <v>77.960035351552648</v>
      </c>
      <c r="BE394" s="7">
        <f t="shared" si="1612"/>
        <v>167.88039808643714</v>
      </c>
      <c r="BF394" s="7">
        <f t="shared" si="1540"/>
        <v>73.186301217776389</v>
      </c>
      <c r="BH394" s="1">
        <f t="shared" si="1391"/>
        <v>303</v>
      </c>
      <c r="BI394" s="1">
        <f t="shared" si="1392"/>
        <v>258</v>
      </c>
      <c r="BJ394" s="1">
        <f t="shared" si="1393"/>
        <v>285</v>
      </c>
      <c r="BK394" s="1">
        <f t="shared" si="1394"/>
        <v>196</v>
      </c>
      <c r="BL394" s="1">
        <f t="shared" si="1395"/>
        <v>372</v>
      </c>
      <c r="BN394" s="1">
        <f t="shared" si="1604"/>
        <v>323</v>
      </c>
      <c r="BO394" s="1">
        <f t="shared" si="1605"/>
        <v>300</v>
      </c>
      <c r="BP394" s="1">
        <f t="shared" si="1606"/>
        <v>309</v>
      </c>
      <c r="BQ394" s="1">
        <f t="shared" si="1607"/>
        <v>122</v>
      </c>
      <c r="BR394" s="1">
        <f t="shared" si="1608"/>
        <v>323</v>
      </c>
      <c r="BT394" s="1">
        <f t="shared" si="1545"/>
        <v>272</v>
      </c>
      <c r="BU394" s="1">
        <f t="shared" si="1546"/>
        <v>272</v>
      </c>
      <c r="BV394" s="1">
        <f t="shared" si="1547"/>
        <v>272</v>
      </c>
      <c r="BW394" s="1">
        <f t="shared" si="1548"/>
        <v>92</v>
      </c>
      <c r="BX394" s="1">
        <f t="shared" si="1549"/>
        <v>272</v>
      </c>
    </row>
    <row r="395" spans="1:76">
      <c r="A395" s="1">
        <v>2003</v>
      </c>
      <c r="B395" s="1">
        <v>12</v>
      </c>
      <c r="C395" s="4">
        <v>6.2450000000000001</v>
      </c>
      <c r="D395" s="4">
        <v>5.2443999999999997</v>
      </c>
      <c r="E395" s="2">
        <f t="shared" si="1323"/>
        <v>32299.720438434921</v>
      </c>
      <c r="F395" s="2">
        <f t="shared" si="1324"/>
        <v>32133.55436971422</v>
      </c>
      <c r="G395" s="5">
        <f t="shared" si="1325"/>
        <v>1.0051711076468188</v>
      </c>
      <c r="H395" s="4">
        <f t="shared" si="1326"/>
        <v>1.0046870977813849</v>
      </c>
      <c r="I395" s="4">
        <f t="shared" si="1327"/>
        <v>1.0147774360815076</v>
      </c>
      <c r="J395" s="4">
        <f t="shared" si="1328"/>
        <v>-1.0090338300122736E-2</v>
      </c>
      <c r="K395" s="2" t="str">
        <f t="shared" si="1337"/>
        <v xml:space="preserve">      SPX</v>
      </c>
      <c r="L395" s="11">
        <f t="shared" si="1338"/>
        <v>113461.85780486061</v>
      </c>
      <c r="M395" s="2">
        <f t="shared" si="1329"/>
        <v>47622.043831221381</v>
      </c>
      <c r="N395" s="2">
        <f t="shared" si="1330"/>
        <v>23050.428618459777</v>
      </c>
      <c r="O395" s="2">
        <f t="shared" si="1331"/>
        <v>24571.615212761604</v>
      </c>
      <c r="P395" s="2">
        <f t="shared" si="1339"/>
        <v>32299.720438434921</v>
      </c>
      <c r="Q395" s="2">
        <f t="shared" si="1340"/>
        <v>32133.55436971422</v>
      </c>
      <c r="U395" s="5">
        <f t="shared" si="1332"/>
        <v>6.2450000000000001</v>
      </c>
      <c r="V395" s="4">
        <v>5.2314999999999996</v>
      </c>
      <c r="X395" s="6">
        <v>37956</v>
      </c>
      <c r="Y395" s="2" t="str">
        <f t="shared" si="1341"/>
        <v xml:space="preserve">      SPY</v>
      </c>
      <c r="Z395" s="11">
        <f t="shared" si="1346"/>
        <v>111795.67109457772</v>
      </c>
      <c r="AA395" s="16">
        <f t="shared" si="1492"/>
        <v>47140.50627087996</v>
      </c>
      <c r="AB395" s="16">
        <f t="shared" si="1493"/>
        <v>22843.685832934061</v>
      </c>
      <c r="AC395" s="16">
        <f t="shared" si="1494"/>
        <v>24296.820437945898</v>
      </c>
      <c r="AD395" s="2">
        <f t="shared" si="1317"/>
        <v>32299.720438434921</v>
      </c>
      <c r="AE395" s="2">
        <f t="shared" si="1318"/>
        <v>31520.867778002845</v>
      </c>
      <c r="AF395" s="12">
        <f t="shared" si="1385"/>
        <v>2003</v>
      </c>
      <c r="AG395" s="13">
        <f t="shared" si="1379"/>
        <v>20.335979850864771</v>
      </c>
      <c r="AH395" s="13">
        <f t="shared" ref="AH395:AI395" si="1613">IF($B395=12,((AD395/AD383)-1)*100,"")</f>
        <v>20.717782344402913</v>
      </c>
      <c r="AI395" s="13">
        <f t="shared" si="1613"/>
        <v>28.396892810544738</v>
      </c>
      <c r="AK395" s="12"/>
      <c r="AS395" s="7">
        <f t="shared" si="1381"/>
        <v>20.335979850864771</v>
      </c>
      <c r="AT395" s="7">
        <f t="shared" ref="AT395:AU395" si="1614">((AD395/AD383)-1)*100</f>
        <v>20.717782344402913</v>
      </c>
      <c r="AU395" s="7">
        <f t="shared" si="1614"/>
        <v>28.396892810544738</v>
      </c>
      <c r="AV395" s="7">
        <f t="shared" si="1388"/>
        <v>-8.0609129596799676</v>
      </c>
      <c r="AW395" s="7"/>
      <c r="AX395" s="7">
        <f t="shared" si="1596"/>
        <v>78.237695626618091</v>
      </c>
      <c r="AY395" s="7">
        <f t="shared" ref="AY395:AZ395" si="1615">((AD395/AD334)-1)*100</f>
        <v>125.05599428625054</v>
      </c>
      <c r="AZ395" s="7">
        <f t="shared" si="1615"/>
        <v>2.321498433512903</v>
      </c>
      <c r="BA395" s="7">
        <f t="shared" si="1598"/>
        <v>75.916197193105191</v>
      </c>
      <c r="BB395" s="7"/>
      <c r="BC395" s="7">
        <f t="shared" si="1538"/>
        <v>284.84797215348618</v>
      </c>
      <c r="BD395" s="7">
        <f t="shared" ref="BD395:BE395" si="1616">((AD395/AD283)-1)*100</f>
        <v>102.73797643285509</v>
      </c>
      <c r="BE395" s="7">
        <f t="shared" si="1616"/>
        <v>170.859475231906</v>
      </c>
      <c r="BF395" s="7">
        <f t="shared" si="1540"/>
        <v>113.98849692158018</v>
      </c>
      <c r="BH395" s="1">
        <f t="shared" si="1391"/>
        <v>304</v>
      </c>
      <c r="BI395" s="1">
        <f t="shared" si="1392"/>
        <v>259</v>
      </c>
      <c r="BJ395" s="1">
        <f t="shared" si="1393"/>
        <v>286</v>
      </c>
      <c r="BK395" s="1">
        <f t="shared" si="1394"/>
        <v>196</v>
      </c>
      <c r="BL395" s="1">
        <f t="shared" si="1395"/>
        <v>373</v>
      </c>
      <c r="BN395" s="1">
        <f t="shared" si="1604"/>
        <v>324</v>
      </c>
      <c r="BO395" s="1">
        <f t="shared" si="1605"/>
        <v>301</v>
      </c>
      <c r="BP395" s="1">
        <f t="shared" si="1606"/>
        <v>310</v>
      </c>
      <c r="BQ395" s="1">
        <f t="shared" si="1607"/>
        <v>123</v>
      </c>
      <c r="BR395" s="1">
        <f t="shared" si="1608"/>
        <v>324</v>
      </c>
      <c r="BT395" s="1">
        <f t="shared" si="1545"/>
        <v>273</v>
      </c>
      <c r="BU395" s="1">
        <f t="shared" si="1546"/>
        <v>273</v>
      </c>
      <c r="BV395" s="1">
        <f t="shared" si="1547"/>
        <v>273</v>
      </c>
      <c r="BW395" s="1">
        <f t="shared" si="1548"/>
        <v>93</v>
      </c>
      <c r="BX395" s="1">
        <f t="shared" si="1549"/>
        <v>273</v>
      </c>
    </row>
    <row r="396" spans="1:76">
      <c r="A396" s="1">
        <v>2004</v>
      </c>
      <c r="B396" s="1">
        <v>1</v>
      </c>
      <c r="C396" s="4">
        <v>0.39179999999999998</v>
      </c>
      <c r="D396" s="4">
        <v>1.8354999999999999</v>
      </c>
      <c r="E396" s="2">
        <f t="shared" si="1323"/>
        <v>32426.270743112713</v>
      </c>
      <c r="F396" s="2">
        <f t="shared" si="1324"/>
        <v>32723.36576017032</v>
      </c>
      <c r="G396" s="5">
        <f t="shared" si="1325"/>
        <v>0.99092101285561462</v>
      </c>
      <c r="H396" s="4">
        <f t="shared" si="1326"/>
        <v>0.99157654070922274</v>
      </c>
      <c r="I396" s="4">
        <f t="shared" si="1327"/>
        <v>1.0084994299694305</v>
      </c>
      <c r="J396" s="4">
        <f t="shared" si="1328"/>
        <v>-1.6922889260207796E-2</v>
      </c>
      <c r="K396" s="2" t="str">
        <f t="shared" si="1337"/>
        <v xml:space="preserve">      SPX</v>
      </c>
      <c r="L396" s="11">
        <f t="shared" si="1338"/>
        <v>115544.45020486882</v>
      </c>
      <c r="M396" s="2">
        <f t="shared" si="1329"/>
        <v>48152.386722347772</v>
      </c>
      <c r="N396" s="2">
        <f t="shared" si="1330"/>
        <v>23904.313499476055</v>
      </c>
      <c r="O396" s="2">
        <f t="shared" si="1331"/>
        <v>24248.073222871721</v>
      </c>
      <c r="P396" s="2">
        <f t="shared" si="1339"/>
        <v>32426.270743112713</v>
      </c>
      <c r="Q396" s="2">
        <f t="shared" si="1340"/>
        <v>32723.36576017032</v>
      </c>
      <c r="U396" s="5">
        <f t="shared" si="1332"/>
        <v>0.39179999999999998</v>
      </c>
      <c r="V396" s="4">
        <v>1.8127</v>
      </c>
      <c r="X396" s="6">
        <v>37987</v>
      </c>
      <c r="Y396" s="2" t="str">
        <f t="shared" si="1341"/>
        <v xml:space="preserve">      SPY</v>
      </c>
      <c r="Z396" s="11">
        <f t="shared" si="1346"/>
        <v>113822.19122450912</v>
      </c>
      <c r="AA396" s="16">
        <f t="shared" si="1492"/>
        <v>47660.11250125074</v>
      </c>
      <c r="AB396" s="16">
        <f t="shared" si="1493"/>
        <v>23662.601387224637</v>
      </c>
      <c r="AC396" s="16">
        <f t="shared" si="1494"/>
        <v>23997.5111140261</v>
      </c>
      <c r="AD396" s="2">
        <f t="shared" ref="AD396:AD459" si="1617">AD395*(1+(U396/100))</f>
        <v>32426.270743112713</v>
      </c>
      <c r="AE396" s="2">
        <f t="shared" ref="AE396:AE459" si="1618">AE395*(1+(V396/100))</f>
        <v>32092.246548214702</v>
      </c>
      <c r="AF396" s="12" t="str">
        <f t="shared" si="1385"/>
        <v/>
      </c>
      <c r="AG396" s="13" t="str">
        <f t="shared" si="1379"/>
        <v/>
      </c>
      <c r="AH396" s="13" t="str">
        <f t="shared" ref="AH396:AI396" si="1619">IF($B396=12,((AD396/AD384)-1)*100,"")</f>
        <v/>
      </c>
      <c r="AI396" s="13" t="str">
        <f t="shared" si="1619"/>
        <v/>
      </c>
      <c r="AK396" s="12"/>
      <c r="AS396" s="7">
        <f t="shared" si="1381"/>
        <v>12.410277304609352</v>
      </c>
      <c r="AT396" s="7">
        <f t="shared" ref="AT396:AU396" si="1620">((AD396/AD384)-1)*100</f>
        <v>11.193155608552164</v>
      </c>
      <c r="AU396" s="7">
        <f t="shared" si="1620"/>
        <v>34.255670179246181</v>
      </c>
      <c r="AV396" s="7">
        <f t="shared" si="1388"/>
        <v>-21.845392874636829</v>
      </c>
      <c r="AW396" s="7"/>
      <c r="AX396" s="7">
        <f t="shared" si="1596"/>
        <v>71.609636706455888</v>
      </c>
      <c r="AY396" s="7">
        <f t="shared" ref="AY396:AZ396" si="1621">((AD396/AD335)-1)*100</f>
        <v>129.89447752453893</v>
      </c>
      <c r="AZ396" s="7">
        <f t="shared" si="1621"/>
        <v>-1.4834930865599394</v>
      </c>
      <c r="BA396" s="7">
        <f t="shared" si="1598"/>
        <v>73.093129793015834</v>
      </c>
      <c r="BB396" s="7"/>
      <c r="BC396" s="7">
        <f t="shared" si="1538"/>
        <v>301.6327872755561</v>
      </c>
      <c r="BD396" s="7">
        <f t="shared" ref="BD396:BE396" si="1622">((AD396/AD284)-1)*100</f>
        <v>105.46573640408141</v>
      </c>
      <c r="BE396" s="7">
        <f t="shared" si="1622"/>
        <v>182.67277956189537</v>
      </c>
      <c r="BF396" s="7">
        <f t="shared" si="1540"/>
        <v>118.96000771366073</v>
      </c>
      <c r="BH396" s="1">
        <f t="shared" si="1391"/>
        <v>305</v>
      </c>
      <c r="BI396" s="1">
        <f t="shared" si="1392"/>
        <v>260</v>
      </c>
      <c r="BJ396" s="1">
        <f t="shared" si="1393"/>
        <v>287</v>
      </c>
      <c r="BK396" s="1">
        <f t="shared" si="1394"/>
        <v>196</v>
      </c>
      <c r="BL396" s="1">
        <f t="shared" si="1395"/>
        <v>374</v>
      </c>
      <c r="BN396" s="1">
        <f t="shared" si="1604"/>
        <v>325</v>
      </c>
      <c r="BO396" s="1">
        <f t="shared" si="1605"/>
        <v>302</v>
      </c>
      <c r="BP396" s="1">
        <f t="shared" si="1606"/>
        <v>310</v>
      </c>
      <c r="BQ396" s="1">
        <f t="shared" si="1607"/>
        <v>124</v>
      </c>
      <c r="BR396" s="1">
        <f t="shared" si="1608"/>
        <v>325</v>
      </c>
      <c r="BT396" s="1">
        <f t="shared" si="1545"/>
        <v>274</v>
      </c>
      <c r="BU396" s="1">
        <f t="shared" si="1546"/>
        <v>274</v>
      </c>
      <c r="BV396" s="1">
        <f t="shared" si="1547"/>
        <v>274</v>
      </c>
      <c r="BW396" s="1">
        <f t="shared" si="1548"/>
        <v>94</v>
      </c>
      <c r="BX396" s="1">
        <f t="shared" si="1549"/>
        <v>274</v>
      </c>
    </row>
    <row r="397" spans="1:76">
      <c r="A397" s="1">
        <v>2004</v>
      </c>
      <c r="B397" s="1">
        <v>2</v>
      </c>
      <c r="C397" s="4">
        <v>7.4203999999999999</v>
      </c>
      <c r="D397" s="4">
        <v>1.39</v>
      </c>
      <c r="E397" s="2">
        <f t="shared" ref="E397:E460" si="1623">E396*(1+(C397/100))</f>
        <v>34832.429737334649</v>
      </c>
      <c r="F397" s="2">
        <f t="shared" ref="F397:F460" si="1624">F396*(1+(D397/100))</f>
        <v>33178.22054423669</v>
      </c>
      <c r="G397" s="5">
        <f t="shared" ref="G397:G460" si="1625">E397/F397</f>
        <v>1.0498582855247585</v>
      </c>
      <c r="H397" s="4">
        <f t="shared" ref="H397:H460" si="1626">(H396*H$2)+($G397*H$3)</f>
        <v>1.0470829643430664</v>
      </c>
      <c r="I397" s="4">
        <f t="shared" ref="I397:I460" si="1627">(I396*I$2)+($G397*I$3)</f>
        <v>1.0193833393260958</v>
      </c>
      <c r="J397" s="4">
        <f t="shared" ref="J397:J460" si="1628">H397-I397</f>
        <v>2.7699625016970542E-2</v>
      </c>
      <c r="K397" s="2" t="str">
        <f t="shared" si="1337"/>
        <v xml:space="preserve">      SPX</v>
      </c>
      <c r="L397" s="11">
        <f t="shared" si="1338"/>
        <v>117150.5180627165</v>
      </c>
      <c r="M397" s="2">
        <f t="shared" ref="M397:M460" si="1629">SUM(N397:O397)</f>
        <v>50263.230619060814</v>
      </c>
      <c r="N397" s="2">
        <f t="shared" ref="N397:N460" si="1630">IF($B397=1,($M396/2)*(1+(C397/100)),N396*(1+(C397/100)))</f>
        <v>25678.109178391176</v>
      </c>
      <c r="O397" s="2">
        <f t="shared" ref="O397:O460" si="1631">IF($B397=1,($M396/2)*(1+(D397/100)),O396*(1+(D397/100)))</f>
        <v>24585.121440669638</v>
      </c>
      <c r="P397" s="2">
        <f t="shared" si="1339"/>
        <v>34832.429737334649</v>
      </c>
      <c r="Q397" s="2">
        <f t="shared" si="1340"/>
        <v>33178.22054423669</v>
      </c>
      <c r="U397" s="5">
        <f t="shared" ref="U397:U421" si="1632">C397</f>
        <v>7.4203999999999999</v>
      </c>
      <c r="V397" s="4">
        <v>1.3804000000000001</v>
      </c>
      <c r="X397" s="6">
        <v>38018</v>
      </c>
      <c r="Y397" s="2" t="str">
        <f t="shared" si="1341"/>
        <v xml:space="preserve">      SPY</v>
      </c>
      <c r="Z397" s="11">
        <f t="shared" si="1346"/>
        <v>115393.39275217224</v>
      </c>
      <c r="AA397" s="16">
        <f t="shared" si="1492"/>
        <v>49747.233818006367</v>
      </c>
      <c r="AB397" s="16">
        <f t="shared" si="1493"/>
        <v>25418.461060562251</v>
      </c>
      <c r="AC397" s="16">
        <f t="shared" si="1494"/>
        <v>24328.772757444116</v>
      </c>
      <c r="AD397" s="2">
        <f t="shared" si="1617"/>
        <v>34832.429737334649</v>
      </c>
      <c r="AE397" s="2">
        <f t="shared" si="1618"/>
        <v>32535.247919566256</v>
      </c>
      <c r="AF397" s="12" t="str">
        <f t="shared" si="1385"/>
        <v/>
      </c>
      <c r="AG397" s="13" t="str">
        <f t="shared" si="1379"/>
        <v/>
      </c>
      <c r="AH397" s="13" t="str">
        <f t="shared" ref="AH397:AI397" si="1633">IF($B397=12,((AD397/AD385)-1)*100,"")</f>
        <v/>
      </c>
      <c r="AI397" s="13" t="str">
        <f t="shared" si="1633"/>
        <v/>
      </c>
      <c r="AK397" s="12"/>
      <c r="AS397" s="7">
        <f t="shared" si="1381"/>
        <v>1.6405156253263664</v>
      </c>
      <c r="AT397" s="7">
        <f t="shared" ref="AT397:AU397" si="1634">((AD397/AD385)-1)*100</f>
        <v>6.5299346673455272</v>
      </c>
      <c r="AU397" s="7">
        <f t="shared" si="1634"/>
        <v>38.189516815575807</v>
      </c>
      <c r="AV397" s="7">
        <f t="shared" si="1388"/>
        <v>-36.549001190249442</v>
      </c>
      <c r="AW397" s="7"/>
      <c r="AX397" s="7">
        <f t="shared" si="1596"/>
        <v>67.000904346160524</v>
      </c>
      <c r="AY397" s="7">
        <f t="shared" ref="AY397:AZ397" si="1635">((AD397/AD336)-1)*100</f>
        <v>145.88029982602922</v>
      </c>
      <c r="AZ397" s="7">
        <f t="shared" si="1635"/>
        <v>-4.1292431863161454</v>
      </c>
      <c r="BA397" s="7">
        <f t="shared" si="1598"/>
        <v>71.13014753247667</v>
      </c>
      <c r="BB397" s="7"/>
      <c r="BC397" s="7">
        <f t="shared" si="1538"/>
        <v>298.31949564641843</v>
      </c>
      <c r="BD397" s="7">
        <f t="shared" ref="BD397:BE397" si="1636">((AD397/AD285)-1)*100</f>
        <v>119.72204835830738</v>
      </c>
      <c r="BE397" s="7">
        <f t="shared" si="1636"/>
        <v>180.34085501793396</v>
      </c>
      <c r="BF397" s="7">
        <f t="shared" si="1540"/>
        <v>117.97864062848447</v>
      </c>
      <c r="BH397" s="1">
        <f t="shared" si="1391"/>
        <v>306</v>
      </c>
      <c r="BI397" s="1">
        <f t="shared" si="1392"/>
        <v>261</v>
      </c>
      <c r="BJ397" s="1">
        <f t="shared" si="1393"/>
        <v>288</v>
      </c>
      <c r="BK397" s="1">
        <f t="shared" si="1394"/>
        <v>196</v>
      </c>
      <c r="BL397" s="1">
        <f t="shared" si="1395"/>
        <v>375</v>
      </c>
      <c r="BN397" s="1">
        <f t="shared" si="1604"/>
        <v>326</v>
      </c>
      <c r="BO397" s="1">
        <f t="shared" si="1605"/>
        <v>303</v>
      </c>
      <c r="BP397" s="1">
        <f t="shared" si="1606"/>
        <v>310</v>
      </c>
      <c r="BQ397" s="1">
        <f t="shared" si="1607"/>
        <v>125</v>
      </c>
      <c r="BR397" s="1">
        <f t="shared" si="1608"/>
        <v>326</v>
      </c>
      <c r="BT397" s="1">
        <f t="shared" si="1545"/>
        <v>275</v>
      </c>
      <c r="BU397" s="1">
        <f t="shared" si="1546"/>
        <v>275</v>
      </c>
      <c r="BV397" s="1">
        <f t="shared" si="1547"/>
        <v>275</v>
      </c>
      <c r="BW397" s="1">
        <f t="shared" si="1548"/>
        <v>95</v>
      </c>
      <c r="BX397" s="1">
        <f t="shared" si="1549"/>
        <v>275</v>
      </c>
    </row>
    <row r="398" spans="1:76">
      <c r="A398" s="1">
        <v>2004</v>
      </c>
      <c r="B398" s="1">
        <v>3</v>
      </c>
      <c r="C398" s="4">
        <v>2.0095999999999998</v>
      </c>
      <c r="D398" s="4">
        <v>-1.5086999999999999</v>
      </c>
      <c r="E398" s="2">
        <f t="shared" si="1623"/>
        <v>35532.422245336122</v>
      </c>
      <c r="F398" s="2">
        <f t="shared" si="1624"/>
        <v>32677.660730885793</v>
      </c>
      <c r="G398" s="5">
        <f t="shared" si="1625"/>
        <v>1.087361256913721</v>
      </c>
      <c r="H398" s="4">
        <f t="shared" si="1626"/>
        <v>1.0854432429817851</v>
      </c>
      <c r="I398" s="4">
        <f t="shared" si="1627"/>
        <v>1.0372722650070498</v>
      </c>
      <c r="J398" s="4">
        <f t="shared" si="1628"/>
        <v>4.8170977974735241E-2</v>
      </c>
      <c r="K398" s="2" t="str">
        <f t="shared" ref="K398:K461" si="1637">IF(J397&gt;0,"GSCI","      SPX")</f>
        <v>GSCI</v>
      </c>
      <c r="L398" s="11">
        <f t="shared" ref="L398:L461" si="1638">IF(J397&gt;0,L397*(1+(C398/100)),L397*(1+(D398/100)))</f>
        <v>119504.77487370484</v>
      </c>
      <c r="M398" s="2">
        <f t="shared" si="1629"/>
        <v>50408.342173934376</v>
      </c>
      <c r="N398" s="2">
        <f t="shared" si="1630"/>
        <v>26194.136460440124</v>
      </c>
      <c r="O398" s="2">
        <f t="shared" si="1631"/>
        <v>24214.205713494255</v>
      </c>
      <c r="P398" s="2">
        <f t="shared" ref="P398:P461" si="1639">E398</f>
        <v>35532.422245336122</v>
      </c>
      <c r="Q398" s="2">
        <f t="shared" ref="Q398:Q461" si="1640">F398</f>
        <v>32677.660730885793</v>
      </c>
      <c r="U398" s="5">
        <f t="shared" si="1632"/>
        <v>2.0095999999999998</v>
      </c>
      <c r="V398" s="4">
        <v>-1.5042</v>
      </c>
      <c r="X398" s="6">
        <v>38047</v>
      </c>
      <c r="Y398" s="2" t="str">
        <f t="shared" ref="Y398:Y422" si="1641">IF(J397&gt;0,"DBC","      SPY")</f>
        <v>DBC</v>
      </c>
      <c r="Z398" s="11">
        <f t="shared" si="1346"/>
        <v>117712.33837291988</v>
      </c>
      <c r="AA398" s="16">
        <f t="shared" si="1492"/>
        <v>49892.08981166195</v>
      </c>
      <c r="AB398" s="16">
        <f t="shared" si="1493"/>
        <v>25929.270454035308</v>
      </c>
      <c r="AC398" s="16">
        <f t="shared" si="1494"/>
        <v>23962.819357626642</v>
      </c>
      <c r="AD398" s="2">
        <f t="shared" si="1617"/>
        <v>35532.422245336122</v>
      </c>
      <c r="AE398" s="2">
        <f t="shared" si="1618"/>
        <v>32045.852720360141</v>
      </c>
      <c r="AF398" s="12" t="str">
        <f t="shared" si="1385"/>
        <v/>
      </c>
      <c r="AG398" s="13" t="str">
        <f t="shared" si="1379"/>
        <v/>
      </c>
      <c r="AH398" s="13" t="str">
        <f t="shared" ref="AH398:AI398" si="1642">IF($B398=12,((AD398/AD386)-1)*100,"")</f>
        <v/>
      </c>
      <c r="AI398" s="13" t="str">
        <f t="shared" si="1642"/>
        <v/>
      </c>
      <c r="AK398" s="12"/>
      <c r="AS398" s="7">
        <f t="shared" si="1381"/>
        <v>21.140806141138512</v>
      </c>
      <c r="AT398" s="7">
        <f t="shared" ref="AT398:AU398" si="1643">((AD398/AD386)-1)*100</f>
        <v>26.968287049396</v>
      </c>
      <c r="AU398" s="7">
        <f t="shared" si="1643"/>
        <v>34.850155995236442</v>
      </c>
      <c r="AV398" s="7">
        <f t="shared" si="1388"/>
        <v>-13.70934985409793</v>
      </c>
      <c r="AW398" s="7"/>
      <c r="AX398" s="7">
        <f t="shared" si="1596"/>
        <v>75.831104289753839</v>
      </c>
      <c r="AY398" s="7">
        <f t="shared" ref="AY398:AZ398" si="1644">((AD398/AD337)-1)*100</f>
        <v>162.93326840724438</v>
      </c>
      <c r="AZ398" s="7">
        <f t="shared" si="1644"/>
        <v>-2.537016030381456</v>
      </c>
      <c r="BA398" s="7">
        <f t="shared" si="1598"/>
        <v>78.36812032013529</v>
      </c>
      <c r="BB398" s="7"/>
      <c r="BC398" s="7">
        <f t="shared" si="1538"/>
        <v>321.64020466539949</v>
      </c>
      <c r="BD398" s="7">
        <f t="shared" ref="BD398:BE398" si="1645">((AD398/AD286)-1)*100</f>
        <v>131.72543191000915</v>
      </c>
      <c r="BE398" s="7">
        <f t="shared" si="1645"/>
        <v>186.53225192804021</v>
      </c>
      <c r="BF398" s="7">
        <f t="shared" si="1540"/>
        <v>135.10795273735928</v>
      </c>
      <c r="BH398" s="1">
        <f t="shared" si="1391"/>
        <v>307</v>
      </c>
      <c r="BI398" s="1">
        <f t="shared" si="1392"/>
        <v>262</v>
      </c>
      <c r="BJ398" s="1">
        <f t="shared" si="1393"/>
        <v>289</v>
      </c>
      <c r="BK398" s="1">
        <f t="shared" si="1394"/>
        <v>196</v>
      </c>
      <c r="BL398" s="1">
        <f t="shared" si="1395"/>
        <v>376</v>
      </c>
      <c r="BN398" s="1">
        <f t="shared" si="1604"/>
        <v>327</v>
      </c>
      <c r="BO398" s="1">
        <f t="shared" si="1605"/>
        <v>304</v>
      </c>
      <c r="BP398" s="1">
        <f t="shared" si="1606"/>
        <v>310</v>
      </c>
      <c r="BQ398" s="1">
        <f t="shared" si="1607"/>
        <v>126</v>
      </c>
      <c r="BR398" s="1">
        <f t="shared" si="1608"/>
        <v>327</v>
      </c>
      <c r="BT398" s="1">
        <f t="shared" si="1545"/>
        <v>276</v>
      </c>
      <c r="BU398" s="1">
        <f t="shared" si="1546"/>
        <v>276</v>
      </c>
      <c r="BV398" s="1">
        <f t="shared" si="1547"/>
        <v>276</v>
      </c>
      <c r="BW398" s="1">
        <f t="shared" si="1548"/>
        <v>96</v>
      </c>
      <c r="BX398" s="1">
        <f t="shared" si="1549"/>
        <v>276</v>
      </c>
    </row>
    <row r="399" spans="1:76">
      <c r="A399" s="1">
        <v>2004</v>
      </c>
      <c r="B399" s="1">
        <v>4</v>
      </c>
      <c r="C399" s="4">
        <v>2.758</v>
      </c>
      <c r="D399" s="4">
        <v>-1.5698000000000001</v>
      </c>
      <c r="E399" s="2">
        <f t="shared" si="1623"/>
        <v>36512.406450862487</v>
      </c>
      <c r="F399" s="2">
        <f t="shared" si="1624"/>
        <v>32164.686812732347</v>
      </c>
      <c r="G399" s="5">
        <f t="shared" si="1625"/>
        <v>1.1351705882741288</v>
      </c>
      <c r="H399" s="4">
        <f t="shared" si="1626"/>
        <v>1.1328026194506837</v>
      </c>
      <c r="I399" s="4">
        <f t="shared" si="1627"/>
        <v>1.0630349816562812</v>
      </c>
      <c r="J399" s="4">
        <f t="shared" si="1628"/>
        <v>6.9767637794402537E-2</v>
      </c>
      <c r="K399" s="2" t="str">
        <f t="shared" si="1637"/>
        <v>GSCI</v>
      </c>
      <c r="L399" s="11">
        <f t="shared" si="1638"/>
        <v>122800.71656472162</v>
      </c>
      <c r="M399" s="2">
        <f t="shared" si="1629"/>
        <v>50750.661856222883</v>
      </c>
      <c r="N399" s="2">
        <f t="shared" si="1630"/>
        <v>26916.57074401906</v>
      </c>
      <c r="O399" s="2">
        <f t="shared" si="1631"/>
        <v>23834.091112203823</v>
      </c>
      <c r="P399" s="2">
        <f t="shared" si="1639"/>
        <v>36512.406450862487</v>
      </c>
      <c r="Q399" s="2">
        <f t="shared" si="1640"/>
        <v>32164.686812732347</v>
      </c>
      <c r="U399" s="5">
        <f t="shared" si="1632"/>
        <v>2.758</v>
      </c>
      <c r="V399" s="4">
        <v>-1.5678000000000001</v>
      </c>
      <c r="X399" s="6">
        <v>38078</v>
      </c>
      <c r="Y399" s="2" t="str">
        <f t="shared" si="1641"/>
        <v>DBC</v>
      </c>
      <c r="Z399" s="11">
        <f t="shared" ref="Z399:Z421" si="1646">IF(J398&gt;0,Z398*(1+(U399/100)),Z398*(1+(V399/100)))</f>
        <v>120958.84466524501</v>
      </c>
      <c r="AA399" s="16">
        <f t="shared" si="1492"/>
        <v>50231.530008895366</v>
      </c>
      <c r="AB399" s="16">
        <f t="shared" si="1493"/>
        <v>26644.399733157599</v>
      </c>
      <c r="AC399" s="16">
        <f t="shared" si="1494"/>
        <v>23587.130275737771</v>
      </c>
      <c r="AD399" s="2">
        <f t="shared" si="1617"/>
        <v>36512.406450862487</v>
      </c>
      <c r="AE399" s="2">
        <f t="shared" si="1618"/>
        <v>31543.437841410334</v>
      </c>
      <c r="AF399" s="12" t="str">
        <f t="shared" si="1385"/>
        <v/>
      </c>
      <c r="AG399" s="13" t="str">
        <f t="shared" si="1379"/>
        <v/>
      </c>
      <c r="AH399" s="13" t="str">
        <f t="shared" ref="AH399:AI399" si="1647">IF($B399=12,((AD399/AD387)-1)*100,"")</f>
        <v/>
      </c>
      <c r="AI399" s="13" t="str">
        <f t="shared" si="1647"/>
        <v/>
      </c>
      <c r="AK399" s="12"/>
      <c r="AS399" s="7">
        <f t="shared" si="1381"/>
        <v>32.621091182567639</v>
      </c>
      <c r="AT399" s="7">
        <f t="shared" ref="AT399:AU399" si="1648">((AD399/AD387)-1)*100</f>
        <v>39.000831432919455</v>
      </c>
      <c r="AU399" s="7">
        <f t="shared" si="1648"/>
        <v>22.662217939078388</v>
      </c>
      <c r="AV399" s="7">
        <f t="shared" si="1388"/>
        <v>9.9588732434892506</v>
      </c>
      <c r="AW399" s="7"/>
      <c r="AX399" s="7">
        <f t="shared" si="1596"/>
        <v>73.771710480770736</v>
      </c>
      <c r="AY399" s="7">
        <f t="shared" ref="AY399:AZ399" si="1649">((AD399/AD338)-1)*100</f>
        <v>131.1392995028057</v>
      </c>
      <c r="AZ399" s="7">
        <f t="shared" si="1649"/>
        <v>-7.7333770868385994</v>
      </c>
      <c r="BA399" s="7">
        <f t="shared" si="1598"/>
        <v>81.505087567609337</v>
      </c>
      <c r="BB399" s="7"/>
      <c r="BC399" s="7">
        <f t="shared" si="1538"/>
        <v>327.05917406006381</v>
      </c>
      <c r="BD399" s="7">
        <f t="shared" ref="BD399:BE399" si="1650">((AD399/AD287)-1)*100</f>
        <v>130.31897057332719</v>
      </c>
      <c r="BE399" s="7">
        <f t="shared" si="1650"/>
        <v>177.99763566214915</v>
      </c>
      <c r="BF399" s="7">
        <f t="shared" si="1540"/>
        <v>149.06153839791466</v>
      </c>
      <c r="BH399" s="1">
        <f t="shared" si="1391"/>
        <v>308</v>
      </c>
      <c r="BI399" s="1">
        <f t="shared" si="1392"/>
        <v>263</v>
      </c>
      <c r="BJ399" s="1">
        <f t="shared" si="1393"/>
        <v>290</v>
      </c>
      <c r="BK399" s="1">
        <f t="shared" si="1394"/>
        <v>197</v>
      </c>
      <c r="BL399" s="1">
        <f t="shared" si="1395"/>
        <v>377</v>
      </c>
      <c r="BN399" s="1">
        <f t="shared" si="1604"/>
        <v>328</v>
      </c>
      <c r="BO399" s="1">
        <f t="shared" si="1605"/>
        <v>305</v>
      </c>
      <c r="BP399" s="1">
        <f t="shared" si="1606"/>
        <v>310</v>
      </c>
      <c r="BQ399" s="1">
        <f t="shared" si="1607"/>
        <v>127</v>
      </c>
      <c r="BR399" s="1">
        <f t="shared" si="1608"/>
        <v>328</v>
      </c>
      <c r="BT399" s="1">
        <f t="shared" si="1545"/>
        <v>277</v>
      </c>
      <c r="BU399" s="1">
        <f t="shared" si="1546"/>
        <v>277</v>
      </c>
      <c r="BV399" s="1">
        <f t="shared" si="1547"/>
        <v>277</v>
      </c>
      <c r="BW399" s="1">
        <f t="shared" si="1548"/>
        <v>97</v>
      </c>
      <c r="BX399" s="1">
        <f t="shared" si="1549"/>
        <v>277</v>
      </c>
    </row>
    <row r="400" spans="1:76">
      <c r="A400" s="1">
        <v>2004</v>
      </c>
      <c r="B400" s="1">
        <v>5</v>
      </c>
      <c r="C400" s="4">
        <v>4.6269</v>
      </c>
      <c r="D400" s="4">
        <v>1.3723000000000001</v>
      </c>
      <c r="E400" s="2">
        <f t="shared" si="1623"/>
        <v>38201.798984937443</v>
      </c>
      <c r="F400" s="2">
        <f t="shared" si="1624"/>
        <v>32606.08280986347</v>
      </c>
      <c r="G400" s="5">
        <f t="shared" si="1625"/>
        <v>1.1716157137827439</v>
      </c>
      <c r="H400" s="4">
        <f t="shared" si="1626"/>
        <v>1.1697674711955031</v>
      </c>
      <c r="I400" s="4">
        <f t="shared" si="1627"/>
        <v>1.0916088585316661</v>
      </c>
      <c r="J400" s="4">
        <f t="shared" si="1628"/>
        <v>7.8158612663836946E-2</v>
      </c>
      <c r="K400" s="2" t="str">
        <f t="shared" si="1637"/>
        <v>GSCI</v>
      </c>
      <c r="L400" s="11">
        <f t="shared" si="1638"/>
        <v>128482.58291945471</v>
      </c>
      <c r="M400" s="2">
        <f t="shared" si="1629"/>
        <v>52323.139900310671</v>
      </c>
      <c r="N400" s="2">
        <f t="shared" si="1630"/>
        <v>28161.973555774075</v>
      </c>
      <c r="O400" s="2">
        <f t="shared" si="1631"/>
        <v>24161.166344536596</v>
      </c>
      <c r="P400" s="2">
        <f t="shared" si="1639"/>
        <v>38201.798984937443</v>
      </c>
      <c r="Q400" s="2">
        <f t="shared" si="1640"/>
        <v>32606.08280986347</v>
      </c>
      <c r="U400" s="5">
        <f t="shared" si="1632"/>
        <v>4.6269</v>
      </c>
      <c r="V400" s="4">
        <v>1.3583000000000001</v>
      </c>
      <c r="X400" s="6">
        <v>38108</v>
      </c>
      <c r="Y400" s="2" t="str">
        <f t="shared" si="1641"/>
        <v>DBC</v>
      </c>
      <c r="Z400" s="11">
        <f t="shared" si="1646"/>
        <v>126555.48944906122</v>
      </c>
      <c r="AA400" s="16">
        <f t="shared" si="1492"/>
        <v>51784.723730684185</v>
      </c>
      <c r="AB400" s="16">
        <f t="shared" si="1493"/>
        <v>27877.209464411066</v>
      </c>
      <c r="AC400" s="16">
        <f t="shared" si="1494"/>
        <v>23907.514266273116</v>
      </c>
      <c r="AD400" s="2">
        <f t="shared" si="1617"/>
        <v>38201.798984937443</v>
      </c>
      <c r="AE400" s="2">
        <f t="shared" si="1618"/>
        <v>31971.892357610206</v>
      </c>
      <c r="AF400" s="12" t="str">
        <f t="shared" si="1385"/>
        <v/>
      </c>
      <c r="AG400" s="13" t="str">
        <f t="shared" si="1379"/>
        <v/>
      </c>
      <c r="AH400" s="13" t="str">
        <f t="shared" ref="AH400:AI400" si="1651">IF($B400=12,((AD400/AD388)-1)*100,"")</f>
        <v/>
      </c>
      <c r="AI400" s="13" t="str">
        <f t="shared" si="1651"/>
        <v/>
      </c>
      <c r="AK400" s="12"/>
      <c r="AS400" s="7">
        <f t="shared" si="1381"/>
        <v>31.852360199220865</v>
      </c>
      <c r="AT400" s="7">
        <f t="shared" ref="AT400:AU400" si="1652">((AD400/AD388)-1)*100</f>
        <v>32.708562094550039</v>
      </c>
      <c r="AU400" s="7">
        <f t="shared" si="1652"/>
        <v>18.141392273380209</v>
      </c>
      <c r="AV400" s="7">
        <f t="shared" si="1388"/>
        <v>13.710967925840656</v>
      </c>
      <c r="AW400" s="7"/>
      <c r="AX400" s="7">
        <f t="shared" si="1596"/>
        <v>75.043376471601647</v>
      </c>
      <c r="AY400" s="7">
        <f t="shared" ref="AY400:AZ400" si="1653">((AD400/AD339)-1)*100</f>
        <v>132.23625599979738</v>
      </c>
      <c r="AZ400" s="7">
        <f t="shared" si="1653"/>
        <v>-9.9617197678268035</v>
      </c>
      <c r="BA400" s="7">
        <f t="shared" si="1598"/>
        <v>85.005096239428454</v>
      </c>
      <c r="BB400" s="7"/>
      <c r="BC400" s="7">
        <f t="shared" si="1538"/>
        <v>335.53451133058473</v>
      </c>
      <c r="BD400" s="7">
        <f t="shared" ref="BD400:BE400" si="1654">((AD400/AD288)-1)*100</f>
        <v>147.1161892084246</v>
      </c>
      <c r="BE400" s="7">
        <f t="shared" si="1654"/>
        <v>174.65757445089972</v>
      </c>
      <c r="BF400" s="7">
        <f t="shared" si="1540"/>
        <v>160.87693687968502</v>
      </c>
      <c r="BH400" s="1">
        <f t="shared" si="1391"/>
        <v>309</v>
      </c>
      <c r="BI400" s="1">
        <f t="shared" si="1392"/>
        <v>264</v>
      </c>
      <c r="BJ400" s="1">
        <f t="shared" si="1393"/>
        <v>291</v>
      </c>
      <c r="BK400" s="1">
        <f t="shared" si="1394"/>
        <v>198</v>
      </c>
      <c r="BL400" s="1">
        <f t="shared" si="1395"/>
        <v>378</v>
      </c>
      <c r="BN400" s="1">
        <f t="shared" si="1604"/>
        <v>329</v>
      </c>
      <c r="BO400" s="1">
        <f t="shared" si="1605"/>
        <v>306</v>
      </c>
      <c r="BP400" s="1">
        <f t="shared" si="1606"/>
        <v>310</v>
      </c>
      <c r="BQ400" s="1">
        <f t="shared" si="1607"/>
        <v>128</v>
      </c>
      <c r="BR400" s="1">
        <f t="shared" si="1608"/>
        <v>329</v>
      </c>
      <c r="BT400" s="1">
        <f t="shared" si="1545"/>
        <v>278</v>
      </c>
      <c r="BU400" s="1">
        <f t="shared" si="1546"/>
        <v>278</v>
      </c>
      <c r="BV400" s="1">
        <f t="shared" si="1547"/>
        <v>278</v>
      </c>
      <c r="BW400" s="1">
        <f t="shared" si="1548"/>
        <v>98</v>
      </c>
      <c r="BX400" s="1">
        <f t="shared" si="1549"/>
        <v>278</v>
      </c>
    </row>
    <row r="401" spans="1:76">
      <c r="A401" s="1">
        <v>2004</v>
      </c>
      <c r="B401" s="1">
        <v>6</v>
      </c>
      <c r="C401" s="4">
        <v>-4.7</v>
      </c>
      <c r="D401" s="4">
        <v>1.9444999999999999</v>
      </c>
      <c r="E401" s="2">
        <f t="shared" si="1623"/>
        <v>36406.314432645384</v>
      </c>
      <c r="F401" s="2">
        <f t="shared" si="1624"/>
        <v>33240.108090101261</v>
      </c>
      <c r="G401" s="5">
        <f t="shared" si="1625"/>
        <v>1.0952525886486815</v>
      </c>
      <c r="H401" s="4">
        <f t="shared" si="1626"/>
        <v>1.0988009163890062</v>
      </c>
      <c r="I401" s="4">
        <f t="shared" si="1627"/>
        <v>1.0925677348782492</v>
      </c>
      <c r="J401" s="4">
        <f t="shared" si="1628"/>
        <v>6.2331815107570243E-3</v>
      </c>
      <c r="K401" s="2" t="str">
        <f t="shared" si="1637"/>
        <v>GSCI</v>
      </c>
      <c r="L401" s="11">
        <f t="shared" si="1638"/>
        <v>122443.90152224034</v>
      </c>
      <c r="M401" s="2">
        <f t="shared" si="1629"/>
        <v>51469.341022758803</v>
      </c>
      <c r="N401" s="2">
        <f t="shared" si="1630"/>
        <v>26838.360798652691</v>
      </c>
      <c r="O401" s="2">
        <f t="shared" si="1631"/>
        <v>24630.980224106108</v>
      </c>
      <c r="P401" s="2">
        <f t="shared" si="1639"/>
        <v>36406.314432645384</v>
      </c>
      <c r="Q401" s="2">
        <f t="shared" si="1640"/>
        <v>33240.108090101261</v>
      </c>
      <c r="U401" s="5">
        <f t="shared" si="1632"/>
        <v>-4.7</v>
      </c>
      <c r="V401" s="4">
        <v>1.9282999999999999</v>
      </c>
      <c r="X401" s="6">
        <v>38139</v>
      </c>
      <c r="Y401" s="2" t="str">
        <f t="shared" si="1641"/>
        <v>DBC</v>
      </c>
      <c r="Z401" s="11">
        <f t="shared" si="1646"/>
        <v>120607.38144495533</v>
      </c>
      <c r="AA401" s="16">
        <f t="shared" si="1492"/>
        <v>50935.503483453402</v>
      </c>
      <c r="AB401" s="16">
        <f t="shared" si="1493"/>
        <v>26566.980619583745</v>
      </c>
      <c r="AC401" s="16">
        <f t="shared" si="1494"/>
        <v>24368.522863869657</v>
      </c>
      <c r="AD401" s="2">
        <f t="shared" si="1617"/>
        <v>36406.314432645384</v>
      </c>
      <c r="AE401" s="2">
        <f t="shared" si="1618"/>
        <v>32588.406357942004</v>
      </c>
      <c r="AF401" s="12" t="str">
        <f t="shared" si="1385"/>
        <v/>
      </c>
      <c r="AG401" s="13" t="str">
        <f t="shared" si="1379"/>
        <v/>
      </c>
      <c r="AH401" s="13" t="str">
        <f t="shared" ref="AH401:AI401" si="1655">IF($B401=12,((AD401/AD389)-1)*100,"")</f>
        <v/>
      </c>
      <c r="AI401" s="13" t="str">
        <f t="shared" si="1655"/>
        <v/>
      </c>
      <c r="AK401" s="12"/>
      <c r="AS401" s="7">
        <f t="shared" si="1381"/>
        <v>24.097748429321065</v>
      </c>
      <c r="AT401" s="7">
        <f t="shared" ref="AT401:AU401" si="1656">((AD401/AD389)-1)*100</f>
        <v>26.194263268232444</v>
      </c>
      <c r="AU401" s="7">
        <f t="shared" si="1656"/>
        <v>18.926861699398636</v>
      </c>
      <c r="AV401" s="7">
        <f t="shared" si="1388"/>
        <v>5.1708867299224295</v>
      </c>
      <c r="AW401" s="7"/>
      <c r="AX401" s="7">
        <f t="shared" si="1596"/>
        <v>70.891589512541913</v>
      </c>
      <c r="AY401" s="7">
        <f t="shared" ref="AY401:AZ401" si="1657">((AD401/AD340)-1)*100</f>
        <v>134.09550984451209</v>
      </c>
      <c r="AZ401" s="7">
        <f t="shared" si="1657"/>
        <v>-5.9835001378982682</v>
      </c>
      <c r="BA401" s="7">
        <f t="shared" si="1598"/>
        <v>76.875089650440174</v>
      </c>
      <c r="BB401" s="7"/>
      <c r="BC401" s="7">
        <f t="shared" si="1538"/>
        <v>299.62872961660582</v>
      </c>
      <c r="BD401" s="7">
        <f t="shared" ref="BD401:BE401" si="1658">((AD401/AD289)-1)*100</f>
        <v>133.61482140315539</v>
      </c>
      <c r="BE401" s="7">
        <f t="shared" si="1658"/>
        <v>169.54270931186562</v>
      </c>
      <c r="BF401" s="7">
        <f t="shared" si="1540"/>
        <v>130.0860203047402</v>
      </c>
      <c r="BH401" s="1">
        <f t="shared" si="1391"/>
        <v>310</v>
      </c>
      <c r="BI401" s="1">
        <f t="shared" si="1392"/>
        <v>265</v>
      </c>
      <c r="BJ401" s="1">
        <f t="shared" si="1393"/>
        <v>292</v>
      </c>
      <c r="BK401" s="1">
        <f t="shared" si="1394"/>
        <v>199</v>
      </c>
      <c r="BL401" s="1">
        <f t="shared" si="1395"/>
        <v>379</v>
      </c>
      <c r="BN401" s="1">
        <f t="shared" si="1604"/>
        <v>330</v>
      </c>
      <c r="BO401" s="1">
        <f t="shared" si="1605"/>
        <v>307</v>
      </c>
      <c r="BP401" s="1">
        <f t="shared" si="1606"/>
        <v>310</v>
      </c>
      <c r="BQ401" s="1">
        <f t="shared" si="1607"/>
        <v>129</v>
      </c>
      <c r="BR401" s="1">
        <f t="shared" si="1608"/>
        <v>330</v>
      </c>
      <c r="BT401" s="1">
        <f t="shared" si="1545"/>
        <v>279</v>
      </c>
      <c r="BU401" s="1">
        <f t="shared" si="1546"/>
        <v>279</v>
      </c>
      <c r="BV401" s="1">
        <f t="shared" si="1547"/>
        <v>279</v>
      </c>
      <c r="BW401" s="1">
        <f t="shared" si="1548"/>
        <v>99</v>
      </c>
      <c r="BX401" s="1">
        <f t="shared" si="1549"/>
        <v>279</v>
      </c>
    </row>
    <row r="402" spans="1:76">
      <c r="A402" s="1">
        <v>2004</v>
      </c>
      <c r="B402" s="1">
        <v>7</v>
      </c>
      <c r="C402" s="4">
        <v>7.7526999999999999</v>
      </c>
      <c r="D402" s="4">
        <v>-3.3096999999999999</v>
      </c>
      <c r="E402" s="2">
        <f t="shared" si="1623"/>
        <v>39228.78677166508</v>
      </c>
      <c r="F402" s="2">
        <f t="shared" si="1624"/>
        <v>32139.960232643178</v>
      </c>
      <c r="G402" s="5">
        <f t="shared" si="1625"/>
        <v>1.2205611484180396</v>
      </c>
      <c r="H402" s="4">
        <f t="shared" si="1626"/>
        <v>1.2147630421309428</v>
      </c>
      <c r="I402" s="4">
        <f t="shared" si="1627"/>
        <v>1.1262502121255626</v>
      </c>
      <c r="J402" s="4">
        <f t="shared" si="1628"/>
        <v>8.8512830005380128E-2</v>
      </c>
      <c r="K402" s="2" t="str">
        <f t="shared" si="1637"/>
        <v>GSCI</v>
      </c>
      <c r="L402" s="11">
        <f t="shared" si="1638"/>
        <v>131936.60987555506</v>
      </c>
      <c r="M402" s="2">
        <f t="shared" si="1629"/>
        <v>52734.827067918697</v>
      </c>
      <c r="N402" s="2">
        <f t="shared" si="1630"/>
        <v>28919.058396289834</v>
      </c>
      <c r="O402" s="2">
        <f t="shared" si="1631"/>
        <v>23815.768671628866</v>
      </c>
      <c r="P402" s="2">
        <f t="shared" si="1639"/>
        <v>39228.78677166508</v>
      </c>
      <c r="Q402" s="2">
        <f t="shared" si="1640"/>
        <v>32139.960232643178</v>
      </c>
      <c r="U402" s="5">
        <f t="shared" si="1632"/>
        <v>7.7526999999999999</v>
      </c>
      <c r="V402" s="4">
        <v>-3.3050999999999999</v>
      </c>
      <c r="X402" s="6">
        <v>38169</v>
      </c>
      <c r="Y402" s="2" t="str">
        <f t="shared" si="1641"/>
        <v>DBC</v>
      </c>
      <c r="Z402" s="11">
        <f t="shared" si="1646"/>
        <v>129957.70990623838</v>
      </c>
      <c r="AA402" s="16">
        <f t="shared" si="1492"/>
        <v>52189.757740774119</v>
      </c>
      <c r="AB402" s="16">
        <f t="shared" si="1493"/>
        <v>28626.638926078213</v>
      </c>
      <c r="AC402" s="16">
        <f t="shared" si="1494"/>
        <v>23563.118814695903</v>
      </c>
      <c r="AD402" s="2">
        <f t="shared" si="1617"/>
        <v>39228.78677166508</v>
      </c>
      <c r="AE402" s="2">
        <f t="shared" si="1618"/>
        <v>31511.326939405666</v>
      </c>
      <c r="AF402" s="12" t="str">
        <f t="shared" si="1385"/>
        <v/>
      </c>
      <c r="AG402" s="13" t="str">
        <f t="shared" si="1379"/>
        <v/>
      </c>
      <c r="AH402" s="13" t="str">
        <f t="shared" ref="AH402:AI402" si="1659">IF($B402=12,((AD402/AD390)-1)*100,"")</f>
        <v/>
      </c>
      <c r="AI402" s="13" t="str">
        <f t="shared" si="1659"/>
        <v/>
      </c>
      <c r="AK402" s="12"/>
      <c r="AS402" s="7">
        <f t="shared" si="1381"/>
        <v>31.408771191791708</v>
      </c>
      <c r="AT402" s="7">
        <f t="shared" ref="AT402:AU402" si="1660">((AD402/AD390)-1)*100</f>
        <v>35.016140960706529</v>
      </c>
      <c r="AU402" s="7">
        <f t="shared" si="1660"/>
        <v>13.009725046504371</v>
      </c>
      <c r="AV402" s="7">
        <f t="shared" si="1388"/>
        <v>18.399046145287336</v>
      </c>
      <c r="AW402" s="7"/>
      <c r="AX402" s="7">
        <f t="shared" si="1596"/>
        <v>74.512449911086136</v>
      </c>
      <c r="AY402" s="7">
        <f t="shared" ref="AY402:AZ402" si="1661">((AD402/AD341)-1)*100</f>
        <v>137.00103675524073</v>
      </c>
      <c r="AZ402" s="7">
        <f t="shared" si="1661"/>
        <v>-13.84406254427304</v>
      </c>
      <c r="BA402" s="7">
        <f t="shared" si="1598"/>
        <v>88.35651245535918</v>
      </c>
      <c r="BB402" s="7"/>
      <c r="BC402" s="7">
        <f t="shared" si="1538"/>
        <v>318.37576525837648</v>
      </c>
      <c r="BD402" s="7">
        <f t="shared" ref="BD402:BE402" si="1662">((AD402/AD290)-1)*100</f>
        <v>148.344079641441</v>
      </c>
      <c r="BE402" s="7">
        <f t="shared" si="1662"/>
        <v>153.22863502376424</v>
      </c>
      <c r="BF402" s="7">
        <f t="shared" si="1540"/>
        <v>165.14713023461223</v>
      </c>
      <c r="BH402" s="1">
        <f t="shared" si="1391"/>
        <v>311</v>
      </c>
      <c r="BI402" s="1">
        <f t="shared" si="1392"/>
        <v>266</v>
      </c>
      <c r="BJ402" s="1">
        <f t="shared" si="1393"/>
        <v>293</v>
      </c>
      <c r="BK402" s="1">
        <f t="shared" si="1394"/>
        <v>200</v>
      </c>
      <c r="BL402" s="1">
        <f t="shared" si="1395"/>
        <v>380</v>
      </c>
      <c r="BN402" s="1">
        <f t="shared" si="1604"/>
        <v>331</v>
      </c>
      <c r="BO402" s="1">
        <f t="shared" si="1605"/>
        <v>308</v>
      </c>
      <c r="BP402" s="1">
        <f t="shared" si="1606"/>
        <v>310</v>
      </c>
      <c r="BQ402" s="1">
        <f t="shared" si="1607"/>
        <v>130</v>
      </c>
      <c r="BR402" s="1">
        <f t="shared" si="1608"/>
        <v>331</v>
      </c>
      <c r="BT402" s="1">
        <f t="shared" si="1545"/>
        <v>280</v>
      </c>
      <c r="BU402" s="1">
        <f t="shared" si="1546"/>
        <v>280</v>
      </c>
      <c r="BV402" s="1">
        <f t="shared" si="1547"/>
        <v>280</v>
      </c>
      <c r="BW402" s="1">
        <f t="shared" si="1548"/>
        <v>100</v>
      </c>
      <c r="BX402" s="1">
        <f t="shared" si="1549"/>
        <v>280</v>
      </c>
    </row>
    <row r="403" spans="1:76">
      <c r="A403" s="1">
        <v>2004</v>
      </c>
      <c r="B403" s="1">
        <v>8</v>
      </c>
      <c r="C403" s="4">
        <v>-3.883</v>
      </c>
      <c r="D403" s="4">
        <v>0.40400000000000003</v>
      </c>
      <c r="E403" s="2">
        <f t="shared" si="1623"/>
        <v>37705.532981321325</v>
      </c>
      <c r="F403" s="2">
        <f t="shared" si="1624"/>
        <v>32269.805671983057</v>
      </c>
      <c r="G403" s="5">
        <f t="shared" si="1625"/>
        <v>1.1684462362305954</v>
      </c>
      <c r="H403" s="4">
        <f t="shared" si="1626"/>
        <v>1.1706517984163263</v>
      </c>
      <c r="I403" s="4">
        <f t="shared" si="1627"/>
        <v>1.1373544289953081</v>
      </c>
      <c r="J403" s="4">
        <f t="shared" si="1628"/>
        <v>3.329736942101813E-2</v>
      </c>
      <c r="K403" s="2" t="str">
        <f t="shared" si="1637"/>
        <v>GSCI</v>
      </c>
      <c r="L403" s="11">
        <f t="shared" si="1638"/>
        <v>126813.51131408726</v>
      </c>
      <c r="M403" s="2">
        <f t="shared" si="1629"/>
        <v>51708.115735824147</v>
      </c>
      <c r="N403" s="2">
        <f t="shared" si="1630"/>
        <v>27796.131358761901</v>
      </c>
      <c r="O403" s="2">
        <f t="shared" si="1631"/>
        <v>23911.984377062246</v>
      </c>
      <c r="P403" s="2">
        <f t="shared" si="1639"/>
        <v>37705.532981321325</v>
      </c>
      <c r="Q403" s="2">
        <f t="shared" si="1640"/>
        <v>32269.805671983057</v>
      </c>
      <c r="U403" s="5">
        <f t="shared" si="1632"/>
        <v>-3.883</v>
      </c>
      <c r="V403" s="4">
        <v>0.39939999999999998</v>
      </c>
      <c r="X403" s="6">
        <v>38200</v>
      </c>
      <c r="Y403" s="2" t="str">
        <f t="shared" si="1641"/>
        <v>DBC</v>
      </c>
      <c r="Z403" s="11">
        <f t="shared" si="1646"/>
        <v>124911.45203057914</v>
      </c>
      <c r="AA403" s="16">
        <f t="shared" si="1492"/>
        <v>51172.296447820394</v>
      </c>
      <c r="AB403" s="16">
        <f t="shared" si="1493"/>
        <v>27515.066536578594</v>
      </c>
      <c r="AC403" s="16">
        <f t="shared" si="1494"/>
        <v>23657.2299112418</v>
      </c>
      <c r="AD403" s="2">
        <f t="shared" si="1617"/>
        <v>37705.532981321325</v>
      </c>
      <c r="AE403" s="2">
        <f t="shared" si="1618"/>
        <v>31637.183179201653</v>
      </c>
      <c r="AF403" s="12" t="str">
        <f t="shared" si="1385"/>
        <v/>
      </c>
      <c r="AG403" s="13" t="str">
        <f t="shared" si="1379"/>
        <v/>
      </c>
      <c r="AH403" s="13" t="str">
        <f t="shared" ref="AH403:AI403" si="1663">IF($B403=12,((AD403/AD391)-1)*100,"")</f>
        <v/>
      </c>
      <c r="AI403" s="13" t="str">
        <f t="shared" si="1663"/>
        <v/>
      </c>
      <c r="AK403" s="12"/>
      <c r="AS403" s="7">
        <f t="shared" si="1381"/>
        <v>23.922397370593696</v>
      </c>
      <c r="AT403" s="7">
        <f t="shared" ref="AT403:AU403" si="1664">((AD403/AD391)-1)*100</f>
        <v>24.678597979373173</v>
      </c>
      <c r="AU403" s="7">
        <f t="shared" si="1664"/>
        <v>11.319739381595717</v>
      </c>
      <c r="AV403" s="7">
        <f t="shared" si="1388"/>
        <v>12.602657988997979</v>
      </c>
      <c r="AW403" s="7"/>
      <c r="AX403" s="7">
        <f t="shared" si="1596"/>
        <v>73.156269013705682</v>
      </c>
      <c r="AY403" s="7">
        <f t="shared" ref="AY403:AZ403" si="1665">((AD403/AD342)-1)*100</f>
        <v>119.90926164575497</v>
      </c>
      <c r="AZ403" s="7">
        <f t="shared" si="1665"/>
        <v>-10.70483858754212</v>
      </c>
      <c r="BA403" s="7">
        <f t="shared" si="1598"/>
        <v>83.861107601247795</v>
      </c>
      <c r="BB403" s="7"/>
      <c r="BC403" s="7">
        <f t="shared" si="1538"/>
        <v>290.74319607342198</v>
      </c>
      <c r="BD403" s="7">
        <f t="shared" ref="BD403:BE403" si="1666">((AD403/AD291)-1)*100</f>
        <v>131.60878638118555</v>
      </c>
      <c r="BE403" s="7">
        <f t="shared" si="1666"/>
        <v>147.04076812728383</v>
      </c>
      <c r="BF403" s="7">
        <f t="shared" si="1540"/>
        <v>143.70242794613816</v>
      </c>
      <c r="BH403" s="1">
        <f t="shared" si="1391"/>
        <v>312</v>
      </c>
      <c r="BI403" s="1">
        <f t="shared" si="1392"/>
        <v>267</v>
      </c>
      <c r="BJ403" s="1">
        <f t="shared" si="1393"/>
        <v>294</v>
      </c>
      <c r="BK403" s="1">
        <f t="shared" si="1394"/>
        <v>201</v>
      </c>
      <c r="BL403" s="1">
        <f t="shared" si="1395"/>
        <v>381</v>
      </c>
      <c r="BN403" s="1">
        <f t="shared" si="1604"/>
        <v>332</v>
      </c>
      <c r="BO403" s="1">
        <f t="shared" si="1605"/>
        <v>309</v>
      </c>
      <c r="BP403" s="1">
        <f t="shared" si="1606"/>
        <v>310</v>
      </c>
      <c r="BQ403" s="1">
        <f t="shared" si="1607"/>
        <v>131</v>
      </c>
      <c r="BR403" s="1">
        <f t="shared" si="1608"/>
        <v>332</v>
      </c>
      <c r="BT403" s="1">
        <f t="shared" si="1545"/>
        <v>281</v>
      </c>
      <c r="BU403" s="1">
        <f t="shared" si="1546"/>
        <v>281</v>
      </c>
      <c r="BV403" s="1">
        <f t="shared" si="1547"/>
        <v>281</v>
      </c>
      <c r="BW403" s="1">
        <f t="shared" si="1548"/>
        <v>101</v>
      </c>
      <c r="BX403" s="1">
        <f t="shared" si="1549"/>
        <v>281</v>
      </c>
    </row>
    <row r="404" spans="1:76">
      <c r="A404" s="1">
        <v>2004</v>
      </c>
      <c r="B404" s="1">
        <v>9</v>
      </c>
      <c r="C404" s="4">
        <v>12.613899999999999</v>
      </c>
      <c r="D404" s="4">
        <v>1.0831</v>
      </c>
      <c r="E404" s="2">
        <f t="shared" si="1623"/>
        <v>42461.671206052219</v>
      </c>
      <c r="F404" s="2">
        <f t="shared" si="1624"/>
        <v>32619.319937216307</v>
      </c>
      <c r="G404" s="5">
        <f t="shared" si="1625"/>
        <v>1.3017337972643168</v>
      </c>
      <c r="H404" s="4">
        <f t="shared" si="1626"/>
        <v>1.2954917973191744</v>
      </c>
      <c r="I404" s="4">
        <f t="shared" si="1627"/>
        <v>1.1806121574871526</v>
      </c>
      <c r="J404" s="4">
        <f t="shared" si="1628"/>
        <v>0.11487963983202176</v>
      </c>
      <c r="K404" s="2" t="str">
        <f t="shared" si="1637"/>
        <v>GSCI</v>
      </c>
      <c r="L404" s="11">
        <f t="shared" si="1638"/>
        <v>142809.64081773491</v>
      </c>
      <c r="M404" s="2">
        <f t="shared" si="1629"/>
        <v>55473.28265207498</v>
      </c>
      <c r="N404" s="2">
        <f t="shared" si="1630"/>
        <v>31302.307572224767</v>
      </c>
      <c r="O404" s="2">
        <f t="shared" si="1631"/>
        <v>24170.97507985021</v>
      </c>
      <c r="P404" s="2">
        <f t="shared" si="1639"/>
        <v>42461.671206052219</v>
      </c>
      <c r="Q404" s="2">
        <f t="shared" si="1640"/>
        <v>32619.319937216307</v>
      </c>
      <c r="U404" s="5">
        <f t="shared" si="1632"/>
        <v>12.613899999999999</v>
      </c>
      <c r="V404" s="4">
        <v>1.0642</v>
      </c>
      <c r="X404" s="6">
        <v>38231</v>
      </c>
      <c r="Y404" s="2" t="str">
        <f t="shared" si="1641"/>
        <v>DBC</v>
      </c>
      <c r="Z404" s="11">
        <f t="shared" si="1646"/>
        <v>140667.65767826437</v>
      </c>
      <c r="AA404" s="16">
        <f t="shared" si="1492"/>
        <v>54894.779666393319</v>
      </c>
      <c r="AB404" s="16">
        <f t="shared" si="1493"/>
        <v>30985.789514436081</v>
      </c>
      <c r="AC404" s="16">
        <f t="shared" si="1494"/>
        <v>23908.990151957238</v>
      </c>
      <c r="AD404" s="2">
        <f t="shared" si="1617"/>
        <v>42461.671206052219</v>
      </c>
      <c r="AE404" s="2">
        <f t="shared" si="1618"/>
        <v>31973.866082594719</v>
      </c>
      <c r="AF404" s="12" t="str">
        <f t="shared" si="1385"/>
        <v/>
      </c>
      <c r="AG404" s="13" t="str">
        <f t="shared" si="1379"/>
        <v/>
      </c>
      <c r="AH404" s="13" t="str">
        <f t="shared" ref="AH404:AI404" si="1667">IF($B404=12,((AD404/AD392)-1)*100,"")</f>
        <v/>
      </c>
      <c r="AI404" s="13" t="str">
        <f t="shared" si="1667"/>
        <v/>
      </c>
      <c r="AK404" s="12"/>
      <c r="AS404" s="7">
        <f t="shared" si="1381"/>
        <v>41.07391609848419</v>
      </c>
      <c r="AT404" s="7">
        <f t="shared" ref="AT404:AU404" si="1668">((AD404/AD392)-1)*100</f>
        <v>46.383591127968437</v>
      </c>
      <c r="AU404" s="7">
        <f t="shared" si="1668"/>
        <v>13.729843107578832</v>
      </c>
      <c r="AV404" s="7">
        <f t="shared" si="1388"/>
        <v>27.34407299090536</v>
      </c>
      <c r="AW404" s="7"/>
      <c r="AX404" s="7">
        <f t="shared" si="1596"/>
        <v>82.176278942568601</v>
      </c>
      <c r="AY404" s="7">
        <f t="shared" ref="AY404:AZ404" si="1669">((AD404/AD343)-1)*100</f>
        <v>131.3647159287103</v>
      </c>
      <c r="AZ404" s="7">
        <f t="shared" si="1669"/>
        <v>-9.2978742767743086</v>
      </c>
      <c r="BA404" s="7">
        <f t="shared" si="1598"/>
        <v>91.474153219342909</v>
      </c>
      <c r="BB404" s="7"/>
      <c r="BC404" s="7">
        <f t="shared" si="1538"/>
        <v>323.20453958887379</v>
      </c>
      <c r="BD404" s="7">
        <f t="shared" ref="BD404:BE404" si="1670">((AD404/AD292)-1)*100</f>
        <v>163.04483769602723</v>
      </c>
      <c r="BE404" s="7">
        <f t="shared" si="1670"/>
        <v>140.12250517590061</v>
      </c>
      <c r="BF404" s="7">
        <f t="shared" si="1540"/>
        <v>183.08203441297317</v>
      </c>
      <c r="BH404" s="1">
        <f t="shared" si="1391"/>
        <v>313</v>
      </c>
      <c r="BI404" s="1">
        <f t="shared" si="1392"/>
        <v>268</v>
      </c>
      <c r="BJ404" s="1">
        <f t="shared" si="1393"/>
        <v>295</v>
      </c>
      <c r="BK404" s="1">
        <f t="shared" si="1394"/>
        <v>202</v>
      </c>
      <c r="BL404" s="1">
        <f t="shared" si="1395"/>
        <v>382</v>
      </c>
      <c r="BN404" s="1">
        <f t="shared" si="1604"/>
        <v>333</v>
      </c>
      <c r="BO404" s="1">
        <f t="shared" si="1605"/>
        <v>310</v>
      </c>
      <c r="BP404" s="1">
        <f t="shared" si="1606"/>
        <v>310</v>
      </c>
      <c r="BQ404" s="1">
        <f t="shared" si="1607"/>
        <v>132</v>
      </c>
      <c r="BR404" s="1">
        <f t="shared" si="1608"/>
        <v>333</v>
      </c>
      <c r="BT404" s="1">
        <f t="shared" si="1545"/>
        <v>282</v>
      </c>
      <c r="BU404" s="1">
        <f t="shared" si="1546"/>
        <v>282</v>
      </c>
      <c r="BV404" s="1">
        <f t="shared" si="1547"/>
        <v>282</v>
      </c>
      <c r="BW404" s="1">
        <f t="shared" si="1548"/>
        <v>102</v>
      </c>
      <c r="BX404" s="1">
        <f t="shared" si="1549"/>
        <v>282</v>
      </c>
    </row>
    <row r="405" spans="1:76">
      <c r="A405" s="1">
        <v>2004</v>
      </c>
      <c r="B405" s="1">
        <v>10</v>
      </c>
      <c r="C405" s="4">
        <v>4.1482999999999999</v>
      </c>
      <c r="D405" s="4">
        <v>1.5277000000000001</v>
      </c>
      <c r="E405" s="2">
        <f t="shared" si="1623"/>
        <v>44223.108712692883</v>
      </c>
      <c r="F405" s="2">
        <f t="shared" si="1624"/>
        <v>33117.645287897161</v>
      </c>
      <c r="G405" s="5">
        <f t="shared" si="1625"/>
        <v>1.3353337270284193</v>
      </c>
      <c r="H405" s="4">
        <f t="shared" si="1626"/>
        <v>1.3334364922803601</v>
      </c>
      <c r="I405" s="4">
        <f t="shared" si="1627"/>
        <v>1.2213283599980125</v>
      </c>
      <c r="J405" s="4">
        <f t="shared" si="1628"/>
        <v>0.11210813228234762</v>
      </c>
      <c r="K405" s="2" t="str">
        <f t="shared" si="1637"/>
        <v>GSCI</v>
      </c>
      <c r="L405" s="11">
        <f t="shared" si="1638"/>
        <v>148733.81314777699</v>
      </c>
      <c r="M405" s="2">
        <f t="shared" si="1629"/>
        <v>57141.05626338844</v>
      </c>
      <c r="N405" s="2">
        <f t="shared" si="1630"/>
        <v>32600.821197243364</v>
      </c>
      <c r="O405" s="2">
        <f t="shared" si="1631"/>
        <v>24540.23506614508</v>
      </c>
      <c r="P405" s="2">
        <f t="shared" si="1639"/>
        <v>44223.108712692883</v>
      </c>
      <c r="Q405" s="2">
        <f t="shared" si="1640"/>
        <v>33117.645287897161</v>
      </c>
      <c r="U405" s="5">
        <f t="shared" si="1632"/>
        <v>4.1482999999999999</v>
      </c>
      <c r="V405" s="4">
        <v>1.5118</v>
      </c>
      <c r="X405" s="6">
        <v>38261</v>
      </c>
      <c r="Y405" s="2" t="str">
        <f t="shared" si="1641"/>
        <v>DBC</v>
      </c>
      <c r="Z405" s="11">
        <f t="shared" si="1646"/>
        <v>146502.97412173179</v>
      </c>
      <c r="AA405" s="16">
        <f t="shared" si="1492"/>
        <v>56541.619285937959</v>
      </c>
      <c r="AB405" s="16">
        <f t="shared" si="1493"/>
        <v>32271.173020863433</v>
      </c>
      <c r="AC405" s="16">
        <f t="shared" si="1494"/>
        <v>24270.446265074526</v>
      </c>
      <c r="AD405" s="2">
        <f t="shared" si="1617"/>
        <v>44223.108712692883</v>
      </c>
      <c r="AE405" s="2">
        <f t="shared" si="1618"/>
        <v>32457.246990031384</v>
      </c>
      <c r="AF405" s="12" t="str">
        <f t="shared" si="1385"/>
        <v/>
      </c>
      <c r="AG405" s="13" t="str">
        <f t="shared" si="1379"/>
        <v/>
      </c>
      <c r="AH405" s="13" t="str">
        <f t="shared" ref="AH405:AI405" si="1671">IF($B405=12,((AD405/AD393)-1)*100,"")</f>
        <v/>
      </c>
      <c r="AI405" s="13" t="str">
        <f t="shared" si="1671"/>
        <v/>
      </c>
      <c r="AK405" s="12"/>
      <c r="AS405" s="7">
        <f t="shared" si="1381"/>
        <v>39.089504497594142</v>
      </c>
      <c r="AT405" s="7">
        <f t="shared" ref="AT405:AU405" si="1672">((AD405/AD393)-1)*100</f>
        <v>49.187619275639236</v>
      </c>
      <c r="AU405" s="7">
        <f t="shared" si="1672"/>
        <v>9.2915086929036494</v>
      </c>
      <c r="AV405" s="7">
        <f t="shared" si="1388"/>
        <v>29.797995804690494</v>
      </c>
      <c r="AW405" s="7"/>
      <c r="AX405" s="7">
        <f t="shared" si="1596"/>
        <v>80.176742901694382</v>
      </c>
      <c r="AY405" s="7">
        <f t="shared" ref="AY405:AZ405" si="1673">((AD405/AD344)-1)*100</f>
        <v>128.82529591875436</v>
      </c>
      <c r="AZ405" s="7">
        <f t="shared" si="1673"/>
        <v>-5.3146494600968097</v>
      </c>
      <c r="BA405" s="7">
        <f t="shared" si="1598"/>
        <v>85.491392361791185</v>
      </c>
      <c r="BB405" s="7"/>
      <c r="BC405" s="7">
        <f t="shared" si="1538"/>
        <v>330.8798281649876</v>
      </c>
      <c r="BD405" s="7">
        <f t="shared" ref="BD405:BE405" si="1674">((AD405/AD293)-1)*100</f>
        <v>178.93317344561473</v>
      </c>
      <c r="BE405" s="7">
        <f t="shared" si="1674"/>
        <v>138.28848398293712</v>
      </c>
      <c r="BF405" s="7">
        <f t="shared" si="1540"/>
        <v>192.59134418205048</v>
      </c>
      <c r="BH405" s="1">
        <f t="shared" si="1391"/>
        <v>314</v>
      </c>
      <c r="BI405" s="1">
        <f t="shared" si="1392"/>
        <v>269</v>
      </c>
      <c r="BJ405" s="1">
        <f t="shared" si="1393"/>
        <v>296</v>
      </c>
      <c r="BK405" s="1">
        <f t="shared" si="1394"/>
        <v>203</v>
      </c>
      <c r="BL405" s="1">
        <f t="shared" si="1395"/>
        <v>383</v>
      </c>
      <c r="BN405" s="1">
        <f t="shared" si="1604"/>
        <v>334</v>
      </c>
      <c r="BO405" s="1">
        <f t="shared" si="1605"/>
        <v>311</v>
      </c>
      <c r="BP405" s="1">
        <f t="shared" si="1606"/>
        <v>310</v>
      </c>
      <c r="BQ405" s="1">
        <f t="shared" si="1607"/>
        <v>133</v>
      </c>
      <c r="BR405" s="1">
        <f t="shared" si="1608"/>
        <v>334</v>
      </c>
      <c r="BT405" s="1">
        <f t="shared" si="1545"/>
        <v>283</v>
      </c>
      <c r="BU405" s="1">
        <f t="shared" si="1546"/>
        <v>283</v>
      </c>
      <c r="BV405" s="1">
        <f t="shared" si="1547"/>
        <v>283</v>
      </c>
      <c r="BW405" s="1">
        <f t="shared" si="1548"/>
        <v>103</v>
      </c>
      <c r="BX405" s="1">
        <f t="shared" si="1549"/>
        <v>283</v>
      </c>
    </row>
    <row r="406" spans="1:76">
      <c r="A406" s="1">
        <v>2004</v>
      </c>
      <c r="B406" s="1">
        <v>11</v>
      </c>
      <c r="C406" s="4">
        <v>-4.8372999999999999</v>
      </c>
      <c r="D406" s="4">
        <v>4.0461999999999998</v>
      </c>
      <c r="E406" s="2">
        <f t="shared" si="1623"/>
        <v>42083.90427493379</v>
      </c>
      <c r="F406" s="2">
        <f t="shared" si="1624"/>
        <v>34457.651451536054</v>
      </c>
      <c r="G406" s="5">
        <f t="shared" si="1625"/>
        <v>1.2213224785248029</v>
      </c>
      <c r="H406" s="4">
        <f t="shared" si="1626"/>
        <v>1.2266612410845912</v>
      </c>
      <c r="I406" s="4">
        <f t="shared" si="1627"/>
        <v>1.2213268122419048</v>
      </c>
      <c r="J406" s="4">
        <f t="shared" si="1628"/>
        <v>5.3344288426864228E-3</v>
      </c>
      <c r="K406" s="2" t="str">
        <f t="shared" si="1637"/>
        <v>GSCI</v>
      </c>
      <c r="L406" s="11">
        <f t="shared" si="1638"/>
        <v>141539.11240437959</v>
      </c>
      <c r="M406" s="2">
        <f t="shared" si="1629"/>
        <v>56557.003730860553</v>
      </c>
      <c r="N406" s="2">
        <f t="shared" si="1630"/>
        <v>31023.821673469112</v>
      </c>
      <c r="O406" s="2">
        <f t="shared" si="1631"/>
        <v>25533.182057391441</v>
      </c>
      <c r="P406" s="2">
        <f t="shared" si="1639"/>
        <v>42083.90427493379</v>
      </c>
      <c r="Q406" s="2">
        <f t="shared" si="1640"/>
        <v>34457.651451536054</v>
      </c>
      <c r="U406" s="5">
        <f t="shared" si="1632"/>
        <v>-4.8372999999999999</v>
      </c>
      <c r="V406" s="4">
        <v>4.0258000000000003</v>
      </c>
      <c r="X406" s="6">
        <v>38292</v>
      </c>
      <c r="Y406" s="2" t="str">
        <f t="shared" si="1641"/>
        <v>DBC</v>
      </c>
      <c r="Z406" s="11">
        <f t="shared" si="1646"/>
        <v>139416.18575454125</v>
      </c>
      <c r="AA406" s="16">
        <f t="shared" si="1492"/>
        <v>55957.645459139094</v>
      </c>
      <c r="AB406" s="16">
        <f t="shared" si="1493"/>
        <v>30710.119568325204</v>
      </c>
      <c r="AC406" s="16">
        <f t="shared" si="1494"/>
        <v>25247.525890813893</v>
      </c>
      <c r="AD406" s="2">
        <f t="shared" si="1617"/>
        <v>42083.90427493379</v>
      </c>
      <c r="AE406" s="2">
        <f t="shared" si="1618"/>
        <v>33763.910839356067</v>
      </c>
      <c r="AF406" s="12" t="str">
        <f t="shared" si="1385"/>
        <v/>
      </c>
      <c r="AG406" s="13" t="str">
        <f t="shared" si="1379"/>
        <v/>
      </c>
      <c r="AH406" s="13" t="str">
        <f t="shared" ref="AH406:AI406" si="1675">IF($B406=12,((AD406/AD394)-1)*100,"")</f>
        <v/>
      </c>
      <c r="AI406" s="13" t="str">
        <f t="shared" si="1675"/>
        <v/>
      </c>
      <c r="AK406" s="12"/>
      <c r="AS406" s="7">
        <f t="shared" si="1381"/>
        <v>31.230254334423634</v>
      </c>
      <c r="AT406" s="7">
        <f t="shared" ref="AT406:AU406" si="1676">((AD406/AD394)-1)*100</f>
        <v>38.428579226024759</v>
      </c>
      <c r="AU406" s="7">
        <f t="shared" si="1676"/>
        <v>12.719834000611275</v>
      </c>
      <c r="AV406" s="7">
        <f t="shared" si="1388"/>
        <v>18.510420333812359</v>
      </c>
      <c r="AW406" s="7"/>
      <c r="AX406" s="7">
        <f t="shared" si="1596"/>
        <v>80.784279389717867</v>
      </c>
      <c r="AY406" s="7">
        <f t="shared" ref="AY406:AZ406" si="1677">((AD406/AD345)-1)*100</f>
        <v>129.59687006542023</v>
      </c>
      <c r="AZ406" s="7">
        <f t="shared" si="1677"/>
        <v>-7.3481210115629025</v>
      </c>
      <c r="BA406" s="7">
        <f t="shared" si="1598"/>
        <v>88.132400401280762</v>
      </c>
      <c r="BB406" s="7"/>
      <c r="BC406" s="7">
        <f t="shared" si="1538"/>
        <v>296.9321628796896</v>
      </c>
      <c r="BD406" s="7">
        <f t="shared" ref="BD406:BE406" si="1678">((AD406/AD294)-1)*100</f>
        <v>158.68478586369949</v>
      </c>
      <c r="BE406" s="7">
        <f t="shared" si="1678"/>
        <v>139.95924722402117</v>
      </c>
      <c r="BF406" s="7">
        <f t="shared" si="1540"/>
        <v>156.97291565566843</v>
      </c>
      <c r="BH406" s="1">
        <f t="shared" si="1391"/>
        <v>315</v>
      </c>
      <c r="BI406" s="1">
        <f t="shared" si="1392"/>
        <v>270</v>
      </c>
      <c r="BJ406" s="1">
        <f t="shared" si="1393"/>
        <v>297</v>
      </c>
      <c r="BK406" s="1">
        <f t="shared" si="1394"/>
        <v>204</v>
      </c>
      <c r="BL406" s="1">
        <f t="shared" si="1395"/>
        <v>384</v>
      </c>
      <c r="BN406" s="1">
        <f t="shared" si="1604"/>
        <v>335</v>
      </c>
      <c r="BO406" s="1">
        <f t="shared" si="1605"/>
        <v>312</v>
      </c>
      <c r="BP406" s="1">
        <f t="shared" si="1606"/>
        <v>310</v>
      </c>
      <c r="BQ406" s="1">
        <f t="shared" si="1607"/>
        <v>134</v>
      </c>
      <c r="BR406" s="1">
        <f t="shared" si="1608"/>
        <v>335</v>
      </c>
      <c r="BT406" s="1">
        <f t="shared" si="1545"/>
        <v>284</v>
      </c>
      <c r="BU406" s="1">
        <f t="shared" si="1546"/>
        <v>284</v>
      </c>
      <c r="BV406" s="1">
        <f t="shared" si="1547"/>
        <v>284</v>
      </c>
      <c r="BW406" s="1">
        <f t="shared" si="1548"/>
        <v>104</v>
      </c>
      <c r="BX406" s="1">
        <f t="shared" si="1549"/>
        <v>284</v>
      </c>
    </row>
    <row r="407" spans="1:76">
      <c r="A407" s="1">
        <v>2004</v>
      </c>
      <c r="B407" s="1">
        <v>12</v>
      </c>
      <c r="C407" s="4">
        <v>-9.9885999999999999</v>
      </c>
      <c r="D407" s="4">
        <v>3.4028999999999998</v>
      </c>
      <c r="E407" s="2">
        <f t="shared" si="1623"/>
        <v>37880.31141252775</v>
      </c>
      <c r="F407" s="2">
        <f t="shared" si="1624"/>
        <v>35630.210872780379</v>
      </c>
      <c r="G407" s="5">
        <f t="shared" si="1625"/>
        <v>1.0631514797311046</v>
      </c>
      <c r="H407" s="4">
        <f t="shared" si="1626"/>
        <v>1.0709376588431754</v>
      </c>
      <c r="I407" s="4">
        <f t="shared" si="1627"/>
        <v>1.1797017247390627</v>
      </c>
      <c r="J407" s="4">
        <f t="shared" si="1628"/>
        <v>-0.10876406589588727</v>
      </c>
      <c r="K407" s="2" t="str">
        <f t="shared" si="1637"/>
        <v>GSCI</v>
      </c>
      <c r="L407" s="11">
        <f t="shared" si="1638"/>
        <v>127401.33662275573</v>
      </c>
      <c r="M407" s="2">
        <f t="shared" si="1629"/>
        <v>54327.026931415392</v>
      </c>
      <c r="N407" s="2">
        <f t="shared" si="1630"/>
        <v>27924.976221792975</v>
      </c>
      <c r="O407" s="2">
        <f t="shared" si="1631"/>
        <v>26402.050709622417</v>
      </c>
      <c r="P407" s="2">
        <f t="shared" si="1639"/>
        <v>37880.31141252775</v>
      </c>
      <c r="Q407" s="2">
        <f t="shared" si="1640"/>
        <v>35630.210872780379</v>
      </c>
      <c r="U407" s="5">
        <f t="shared" si="1632"/>
        <v>-9.9885999999999999</v>
      </c>
      <c r="V407" s="4">
        <v>3.3874</v>
      </c>
      <c r="X407" s="6">
        <v>38322</v>
      </c>
      <c r="Y407" s="2" t="str">
        <f t="shared" si="1641"/>
        <v>DBC</v>
      </c>
      <c r="Z407" s="11">
        <f t="shared" si="1646"/>
        <v>125490.46062426314</v>
      </c>
      <c r="AA407" s="16">
        <f t="shared" si="1492"/>
        <v>53745.369147962789</v>
      </c>
      <c r="AB407" s="16">
        <f t="shared" si="1493"/>
        <v>27642.608565123472</v>
      </c>
      <c r="AC407" s="16">
        <f t="shared" si="1494"/>
        <v>26102.760582839321</v>
      </c>
      <c r="AD407" s="2">
        <f t="shared" si="1617"/>
        <v>37880.31141252775</v>
      </c>
      <c r="AE407" s="2">
        <f t="shared" si="1618"/>
        <v>34907.629555128413</v>
      </c>
      <c r="AF407" s="12">
        <f t="shared" si="1385"/>
        <v>2004</v>
      </c>
      <c r="AG407" s="13">
        <f t="shared" ref="AG407:AG470" si="1679">IF($B407=12,((Z407/Z395)-1)*100,"")</f>
        <v>12.249838831505212</v>
      </c>
      <c r="AH407" s="13">
        <f t="shared" ref="AH407:AI407" si="1680">IF($B407=12,((AD407/AD395)-1)*100,"")</f>
        <v>17.277520976473305</v>
      </c>
      <c r="AI407" s="13">
        <f t="shared" si="1680"/>
        <v>10.744506785086205</v>
      </c>
      <c r="AK407" s="12"/>
      <c r="AS407" s="7">
        <f t="shared" ref="AS407:AS470" si="1681">((Z407/Z395)-1)*100</f>
        <v>12.249838831505212</v>
      </c>
      <c r="AT407" s="7">
        <f t="shared" ref="AT407:AU407" si="1682">((AD407/AD395)-1)*100</f>
        <v>17.277520976473305</v>
      </c>
      <c r="AU407" s="7">
        <f t="shared" si="1682"/>
        <v>10.744506785086205</v>
      </c>
      <c r="AV407" s="7">
        <f t="shared" si="1388"/>
        <v>1.5053320464190065</v>
      </c>
      <c r="AW407" s="7"/>
      <c r="AX407" s="7">
        <f t="shared" si="1596"/>
        <v>56.397973268269254</v>
      </c>
      <c r="AY407" s="7">
        <f t="shared" ref="AY407:AZ407" si="1683">((AD407/AD346)-1)*100</f>
        <v>98.626148624138494</v>
      </c>
      <c r="AZ407" s="7">
        <f t="shared" si="1683"/>
        <v>-6.1014982754547304</v>
      </c>
      <c r="BA407" s="7">
        <f t="shared" si="1598"/>
        <v>62.499471543723985</v>
      </c>
      <c r="BB407" s="7"/>
      <c r="BC407" s="7">
        <f t="shared" si="1538"/>
        <v>256.39819095557334</v>
      </c>
      <c r="BD407" s="7">
        <f t="shared" ref="BD407:BE407" si="1684">((AD407/AD295)-1)*100</f>
        <v>128.01239068517364</v>
      </c>
      <c r="BE407" s="7">
        <f t="shared" si="1684"/>
        <v>147.47241035235169</v>
      </c>
      <c r="BF407" s="7">
        <f t="shared" si="1540"/>
        <v>108.92578060322165</v>
      </c>
      <c r="BH407" s="1">
        <f t="shared" si="1391"/>
        <v>316</v>
      </c>
      <c r="BI407" s="1">
        <f t="shared" si="1392"/>
        <v>271</v>
      </c>
      <c r="BJ407" s="1">
        <f t="shared" si="1393"/>
        <v>298</v>
      </c>
      <c r="BK407" s="1">
        <f t="shared" si="1394"/>
        <v>205</v>
      </c>
      <c r="BL407" s="1">
        <f t="shared" si="1395"/>
        <v>385</v>
      </c>
      <c r="BN407" s="1">
        <f t="shared" si="1604"/>
        <v>336</v>
      </c>
      <c r="BO407" s="1">
        <f t="shared" si="1605"/>
        <v>313</v>
      </c>
      <c r="BP407" s="1">
        <f t="shared" si="1606"/>
        <v>310</v>
      </c>
      <c r="BQ407" s="1">
        <f t="shared" si="1607"/>
        <v>135</v>
      </c>
      <c r="BR407" s="1">
        <f t="shared" si="1608"/>
        <v>336</v>
      </c>
      <c r="BT407" s="1">
        <f t="shared" si="1545"/>
        <v>285</v>
      </c>
      <c r="BU407" s="1">
        <f t="shared" si="1546"/>
        <v>285</v>
      </c>
      <c r="BV407" s="1">
        <f t="shared" si="1547"/>
        <v>285</v>
      </c>
      <c r="BW407" s="1">
        <f t="shared" si="1548"/>
        <v>105</v>
      </c>
      <c r="BX407" s="1">
        <f t="shared" si="1549"/>
        <v>285</v>
      </c>
    </row>
    <row r="408" spans="1:76">
      <c r="A408" s="1">
        <v>2005</v>
      </c>
      <c r="B408" s="1">
        <v>1</v>
      </c>
      <c r="C408" s="4">
        <v>6.7615999999999996</v>
      </c>
      <c r="D408" s="4">
        <v>-2.4375</v>
      </c>
      <c r="E408" s="2">
        <f t="shared" si="1623"/>
        <v>40441.626548997221</v>
      </c>
      <c r="F408" s="2">
        <f t="shared" si="1624"/>
        <v>34761.724482756355</v>
      </c>
      <c r="G408" s="5">
        <f t="shared" si="1625"/>
        <v>1.1633952903878055</v>
      </c>
      <c r="H408" s="4">
        <f t="shared" si="1626"/>
        <v>1.1589925460285375</v>
      </c>
      <c r="I408" s="4">
        <f t="shared" si="1627"/>
        <v>1.1754105578045215</v>
      </c>
      <c r="J408" s="4">
        <f t="shared" si="1628"/>
        <v>-1.6418011775984009E-2</v>
      </c>
      <c r="K408" s="2" t="str">
        <f t="shared" si="1637"/>
        <v xml:space="preserve">      SPX</v>
      </c>
      <c r="L408" s="11">
        <f t="shared" si="1638"/>
        <v>124295.92904257606</v>
      </c>
      <c r="M408" s="2">
        <f t="shared" si="1629"/>
        <v>55501.604417186056</v>
      </c>
      <c r="N408" s="2">
        <f t="shared" si="1630"/>
        <v>29000.201592204983</v>
      </c>
      <c r="O408" s="2">
        <f t="shared" si="1631"/>
        <v>26501.402824981069</v>
      </c>
      <c r="P408" s="2">
        <f t="shared" si="1639"/>
        <v>40441.626548997221</v>
      </c>
      <c r="Q408" s="2">
        <f t="shared" si="1640"/>
        <v>34761.724482756355</v>
      </c>
      <c r="U408" s="5">
        <f t="shared" si="1632"/>
        <v>6.7615999999999996</v>
      </c>
      <c r="V408" s="4">
        <v>-2.4403999999999999</v>
      </c>
      <c r="X408" s="6">
        <v>38353</v>
      </c>
      <c r="Y408" s="2" t="str">
        <f t="shared" si="1641"/>
        <v xml:space="preserve">      SPY</v>
      </c>
      <c r="Z408" s="11">
        <f t="shared" si="1646"/>
        <v>122427.99142318862</v>
      </c>
      <c r="AA408" s="16">
        <f t="shared" si="1492"/>
        <v>54906.591593773672</v>
      </c>
      <c r="AB408" s="16">
        <f t="shared" si="1493"/>
        <v>28689.708014135718</v>
      </c>
      <c r="AC408" s="16">
        <f t="shared" si="1494"/>
        <v>26216.883579637954</v>
      </c>
      <c r="AD408" s="2">
        <f t="shared" si="1617"/>
        <v>40441.626548997221</v>
      </c>
      <c r="AE408" s="2">
        <f t="shared" si="1618"/>
        <v>34055.743763465063</v>
      </c>
      <c r="AF408" s="12" t="str">
        <f t="shared" ref="AF408:AF471" si="1685">IF(B408=12,A408,"")</f>
        <v/>
      </c>
      <c r="AG408" s="13" t="str">
        <f t="shared" si="1679"/>
        <v/>
      </c>
      <c r="AH408" s="13" t="str">
        <f t="shared" ref="AH408:AI408" si="1686">IF($B408=12,((AD408/AD396)-1)*100,"")</f>
        <v/>
      </c>
      <c r="AI408" s="13" t="str">
        <f t="shared" si="1686"/>
        <v/>
      </c>
      <c r="AK408" s="12"/>
      <c r="AS408" s="7">
        <f t="shared" si="1681"/>
        <v>7.5607402265740475</v>
      </c>
      <c r="AT408" s="7">
        <f t="shared" ref="AT408:AU408" si="1687">((AD408/AD396)-1)*100</f>
        <v>24.718709929315441</v>
      </c>
      <c r="AU408" s="7">
        <f t="shared" si="1687"/>
        <v>6.1182915702097773</v>
      </c>
      <c r="AV408" s="7">
        <f t="shared" ref="AV408:AV471" si="1688">AS408-AU408</f>
        <v>1.4424486563642702</v>
      </c>
      <c r="AW408" s="7"/>
      <c r="AX408" s="7">
        <f t="shared" si="1596"/>
        <v>46.397691437685438</v>
      </c>
      <c r="AY408" s="7">
        <f t="shared" ref="AY408:AZ408" si="1689">((AD408/AD347)-1)*100</f>
        <v>103.46260095055855</v>
      </c>
      <c r="AZ408" s="7">
        <f t="shared" si="1689"/>
        <v>-13.487461184753913</v>
      </c>
      <c r="BA408" s="7">
        <f t="shared" si="1598"/>
        <v>59.88515262243935</v>
      </c>
      <c r="BB408" s="7"/>
      <c r="BC408" s="7">
        <f t="shared" si="1538"/>
        <v>233.73228472627531</v>
      </c>
      <c r="BD408" s="7">
        <f t="shared" ref="BD408:BE408" si="1690">((AD408/AD296)-1)*100</f>
        <v>142.40599597274937</v>
      </c>
      <c r="BE408" s="7">
        <f t="shared" si="1690"/>
        <v>131.73387241997489</v>
      </c>
      <c r="BF408" s="7">
        <f t="shared" si="1540"/>
        <v>101.99841230630042</v>
      </c>
      <c r="BH408" s="1">
        <f t="shared" ref="BH408:BH471" si="1691">IF(AS408&gt;0,BH407+1,BH407)</f>
        <v>317</v>
      </c>
      <c r="BI408" s="1">
        <f t="shared" ref="BI408:BI471" si="1692">IF(AT408&gt;0,BI407+1,BI407)</f>
        <v>272</v>
      </c>
      <c r="BJ408" s="1">
        <f t="shared" ref="BJ408:BJ471" si="1693">IF(AU408&gt;0,BJ407+1,BJ407)</f>
        <v>299</v>
      </c>
      <c r="BK408" s="1">
        <f t="shared" ref="BK408:BK471" si="1694">IF(AS408&gt;=AU408,BK407+1,BK407)</f>
        <v>206</v>
      </c>
      <c r="BL408" s="1">
        <f t="shared" ref="BL408:BL471" si="1695">BL407+1</f>
        <v>386</v>
      </c>
      <c r="BN408" s="1">
        <f t="shared" si="1604"/>
        <v>337</v>
      </c>
      <c r="BO408" s="1">
        <f t="shared" si="1605"/>
        <v>314</v>
      </c>
      <c r="BP408" s="1">
        <f t="shared" si="1606"/>
        <v>310</v>
      </c>
      <c r="BQ408" s="1">
        <f t="shared" si="1607"/>
        <v>136</v>
      </c>
      <c r="BR408" s="1">
        <f t="shared" si="1608"/>
        <v>337</v>
      </c>
      <c r="BT408" s="1">
        <f t="shared" si="1545"/>
        <v>286</v>
      </c>
      <c r="BU408" s="1">
        <f t="shared" si="1546"/>
        <v>286</v>
      </c>
      <c r="BV408" s="1">
        <f t="shared" si="1547"/>
        <v>286</v>
      </c>
      <c r="BW408" s="1">
        <f t="shared" si="1548"/>
        <v>106</v>
      </c>
      <c r="BX408" s="1">
        <f t="shared" si="1549"/>
        <v>286</v>
      </c>
    </row>
    <row r="409" spans="1:76">
      <c r="A409" s="1">
        <v>2005</v>
      </c>
      <c r="B409" s="1">
        <v>2</v>
      </c>
      <c r="C409" s="4">
        <v>6.2262000000000004</v>
      </c>
      <c r="D409" s="4">
        <v>2.1044</v>
      </c>
      <c r="E409" s="2">
        <f t="shared" si="1623"/>
        <v>42959.603101190885</v>
      </c>
      <c r="F409" s="2">
        <f t="shared" si="1624"/>
        <v>35493.250212771483</v>
      </c>
      <c r="G409" s="5">
        <f t="shared" si="1625"/>
        <v>1.2103597964024382</v>
      </c>
      <c r="H409" s="4">
        <f t="shared" si="1626"/>
        <v>1.2079137368608239</v>
      </c>
      <c r="I409" s="4">
        <f t="shared" si="1627"/>
        <v>1.184607725856605</v>
      </c>
      <c r="J409" s="4">
        <f t="shared" si="1628"/>
        <v>2.3306011004218918E-2</v>
      </c>
      <c r="K409" s="2" t="str">
        <f t="shared" si="1637"/>
        <v xml:space="preserve">      SPX</v>
      </c>
      <c r="L409" s="11">
        <f t="shared" si="1638"/>
        <v>126911.61257334803</v>
      </c>
      <c r="M409" s="2">
        <f t="shared" si="1629"/>
        <v>57864.910489768823</v>
      </c>
      <c r="N409" s="2">
        <f t="shared" si="1630"/>
        <v>30805.812143738851</v>
      </c>
      <c r="O409" s="2">
        <f t="shared" si="1631"/>
        <v>27059.098346029972</v>
      </c>
      <c r="P409" s="2">
        <f t="shared" si="1639"/>
        <v>42959.603101190885</v>
      </c>
      <c r="Q409" s="2">
        <f t="shared" si="1640"/>
        <v>35493.250212771483</v>
      </c>
      <c r="U409" s="5">
        <f t="shared" si="1632"/>
        <v>6.2262000000000004</v>
      </c>
      <c r="V409" s="4">
        <v>2.0945999999999998</v>
      </c>
      <c r="X409" s="6">
        <v>38384</v>
      </c>
      <c r="Y409" s="2" t="str">
        <f t="shared" si="1641"/>
        <v xml:space="preserve">      SPY</v>
      </c>
      <c r="Z409" s="11">
        <f t="shared" si="1646"/>
        <v>124992.36813153872</v>
      </c>
      <c r="AA409" s="16">
        <f t="shared" si="1492"/>
        <v>57242.009037608885</v>
      </c>
      <c r="AB409" s="16">
        <f t="shared" si="1493"/>
        <v>30475.986614511836</v>
      </c>
      <c r="AC409" s="16">
        <f t="shared" si="1494"/>
        <v>26766.022423097049</v>
      </c>
      <c r="AD409" s="2">
        <f t="shared" si="1617"/>
        <v>42959.603101190885</v>
      </c>
      <c r="AE409" s="2">
        <f t="shared" si="1618"/>
        <v>34769.075372334599</v>
      </c>
      <c r="AF409" s="12" t="str">
        <f t="shared" si="1685"/>
        <v/>
      </c>
      <c r="AG409" s="13" t="str">
        <f t="shared" si="1679"/>
        <v/>
      </c>
      <c r="AH409" s="13" t="str">
        <f t="shared" ref="AH409:AI409" si="1696">IF($B409=12,((AD409/AD397)-1)*100,"")</f>
        <v/>
      </c>
      <c r="AI409" s="13" t="str">
        <f t="shared" si="1696"/>
        <v/>
      </c>
      <c r="AK409" s="12"/>
      <c r="AS409" s="7">
        <f t="shared" si="1681"/>
        <v>8.3184792044220366</v>
      </c>
      <c r="AT409" s="7">
        <f t="shared" ref="AT409:AU409" si="1697">((AD409/AD397)-1)*100</f>
        <v>23.332203424055841</v>
      </c>
      <c r="AU409" s="7">
        <f t="shared" si="1697"/>
        <v>6.8658688518090205</v>
      </c>
      <c r="AV409" s="7">
        <f t="shared" si="1688"/>
        <v>1.4526103526130161</v>
      </c>
      <c r="AW409" s="7"/>
      <c r="AX409" s="7">
        <f t="shared" si="1596"/>
        <v>57.393794229621761</v>
      </c>
      <c r="AY409" s="7">
        <f t="shared" ref="AY409:AZ409" si="1698">((AD409/AD348)-1)*100</f>
        <v>101.55682185023886</v>
      </c>
      <c r="AZ409" s="7">
        <f t="shared" si="1698"/>
        <v>-6.9894026411958743</v>
      </c>
      <c r="BA409" s="7">
        <f t="shared" si="1598"/>
        <v>64.383196870817642</v>
      </c>
      <c r="BB409" s="7"/>
      <c r="BC409" s="7">
        <f t="shared" si="1538"/>
        <v>242.00859347361262</v>
      </c>
      <c r="BD409" s="7">
        <f t="shared" ref="BD409:BE409" si="1699">((AD409/AD297)-1)*100</f>
        <v>154.93277966665974</v>
      </c>
      <c r="BE409" s="7">
        <f t="shared" si="1699"/>
        <v>137.48069753441308</v>
      </c>
      <c r="BF409" s="7">
        <f t="shared" si="1540"/>
        <v>104.52789593919954</v>
      </c>
      <c r="BH409" s="1">
        <f t="shared" si="1691"/>
        <v>318</v>
      </c>
      <c r="BI409" s="1">
        <f t="shared" si="1692"/>
        <v>273</v>
      </c>
      <c r="BJ409" s="1">
        <f t="shared" si="1693"/>
        <v>300</v>
      </c>
      <c r="BK409" s="1">
        <f t="shared" si="1694"/>
        <v>207</v>
      </c>
      <c r="BL409" s="1">
        <f t="shared" si="1695"/>
        <v>387</v>
      </c>
      <c r="BN409" s="1">
        <f t="shared" si="1604"/>
        <v>338</v>
      </c>
      <c r="BO409" s="1">
        <f t="shared" si="1605"/>
        <v>315</v>
      </c>
      <c r="BP409" s="1">
        <f t="shared" si="1606"/>
        <v>310</v>
      </c>
      <c r="BQ409" s="1">
        <f t="shared" si="1607"/>
        <v>137</v>
      </c>
      <c r="BR409" s="1">
        <f t="shared" si="1608"/>
        <v>338</v>
      </c>
      <c r="BT409" s="1">
        <f t="shared" si="1545"/>
        <v>287</v>
      </c>
      <c r="BU409" s="1">
        <f t="shared" si="1546"/>
        <v>287</v>
      </c>
      <c r="BV409" s="1">
        <f t="shared" si="1547"/>
        <v>287</v>
      </c>
      <c r="BW409" s="1">
        <f t="shared" si="1548"/>
        <v>107</v>
      </c>
      <c r="BX409" s="1">
        <f t="shared" si="1549"/>
        <v>287</v>
      </c>
    </row>
    <row r="410" spans="1:76">
      <c r="A410" s="1">
        <v>2005</v>
      </c>
      <c r="B410" s="1">
        <v>3</v>
      </c>
      <c r="C410" s="4">
        <v>7.5593000000000004</v>
      </c>
      <c r="D410" s="4">
        <v>-1.7707999999999999</v>
      </c>
      <c r="E410" s="2">
        <f t="shared" si="1623"/>
        <v>46207.048378419211</v>
      </c>
      <c r="F410" s="2">
        <f t="shared" si="1624"/>
        <v>34864.735738003728</v>
      </c>
      <c r="G410" s="5">
        <f t="shared" si="1625"/>
        <v>1.3253233503804243</v>
      </c>
      <c r="H410" s="4">
        <f t="shared" si="1626"/>
        <v>1.3197324164033004</v>
      </c>
      <c r="I410" s="4">
        <f t="shared" si="1627"/>
        <v>1.2216381533628733</v>
      </c>
      <c r="J410" s="4">
        <f t="shared" si="1628"/>
        <v>9.8094263040427121E-2</v>
      </c>
      <c r="K410" s="2" t="str">
        <f t="shared" si="1637"/>
        <v>GSCI</v>
      </c>
      <c r="L410" s="11">
        <f t="shared" si="1638"/>
        <v>136505.24210260512</v>
      </c>
      <c r="M410" s="2">
        <f t="shared" si="1629"/>
        <v>59714.451733638984</v>
      </c>
      <c r="N410" s="2">
        <f t="shared" si="1630"/>
        <v>33134.515901120503</v>
      </c>
      <c r="O410" s="2">
        <f t="shared" si="1631"/>
        <v>26579.935832518477</v>
      </c>
      <c r="P410" s="2">
        <f t="shared" si="1639"/>
        <v>46207.048378419211</v>
      </c>
      <c r="Q410" s="2">
        <f t="shared" si="1640"/>
        <v>34864.735738003728</v>
      </c>
      <c r="U410" s="5">
        <f t="shared" si="1632"/>
        <v>7.5593000000000004</v>
      </c>
      <c r="V410" s="4">
        <v>-1.7736000000000001</v>
      </c>
      <c r="X410" s="6">
        <v>38412</v>
      </c>
      <c r="Y410" s="2" t="str">
        <f t="shared" si="1641"/>
        <v>DBC</v>
      </c>
      <c r="Z410" s="11">
        <f t="shared" si="1646"/>
        <v>134440.91621570612</v>
      </c>
      <c r="AA410" s="16">
        <f t="shared" si="1492"/>
        <v>59071.05812006363</v>
      </c>
      <c r="AB410" s="16">
        <f t="shared" si="1493"/>
        <v>32779.75787066263</v>
      </c>
      <c r="AC410" s="16">
        <f t="shared" si="1494"/>
        <v>26291.300249401</v>
      </c>
      <c r="AD410" s="2">
        <f t="shared" si="1617"/>
        <v>46207.048378419211</v>
      </c>
      <c r="AE410" s="2">
        <f t="shared" si="1618"/>
        <v>34152.411051530871</v>
      </c>
      <c r="AF410" s="12" t="str">
        <f t="shared" si="1685"/>
        <v/>
      </c>
      <c r="AG410" s="13" t="str">
        <f t="shared" si="1679"/>
        <v/>
      </c>
      <c r="AH410" s="13" t="str">
        <f t="shared" ref="AH410:AI410" si="1700">IF($B410=12,((AD410/AD398)-1)*100,"")</f>
        <v/>
      </c>
      <c r="AI410" s="13" t="str">
        <f t="shared" si="1700"/>
        <v/>
      </c>
      <c r="AK410" s="12"/>
      <c r="AS410" s="7">
        <f t="shared" si="1681"/>
        <v>14.21140559606342</v>
      </c>
      <c r="AT410" s="7">
        <f t="shared" ref="AT410:AU410" si="1701">((AD410/AD398)-1)*100</f>
        <v>30.041932011781736</v>
      </c>
      <c r="AU410" s="7">
        <f t="shared" si="1701"/>
        <v>6.5735755248988559</v>
      </c>
      <c r="AV410" s="7">
        <f t="shared" si="1688"/>
        <v>7.6378300711645641</v>
      </c>
      <c r="AW410" s="7"/>
      <c r="AX410" s="7">
        <f t="shared" si="1596"/>
        <v>59.337079288285885</v>
      </c>
      <c r="AY410" s="7">
        <f t="shared" ref="AY410:AZ410" si="1702">((AD410/AD349)-1)*100</f>
        <v>104.04537206462643</v>
      </c>
      <c r="AZ410" s="7">
        <f t="shared" si="1702"/>
        <v>-6.8721233930886916</v>
      </c>
      <c r="BA410" s="7">
        <f t="shared" si="1598"/>
        <v>66.209202681374578</v>
      </c>
      <c r="BB410" s="7"/>
      <c r="BC410" s="7">
        <f t="shared" si="1538"/>
        <v>252.55955419000057</v>
      </c>
      <c r="BD410" s="7">
        <f t="shared" ref="BD410:BE410" si="1703">((AD410/AD298)-1)*100</f>
        <v>166.9960869175747</v>
      </c>
      <c r="BE410" s="7">
        <f t="shared" si="1703"/>
        <v>123.56511943882013</v>
      </c>
      <c r="BF410" s="7">
        <f t="shared" si="1540"/>
        <v>128.99443475118045</v>
      </c>
      <c r="BH410" s="1">
        <f t="shared" si="1691"/>
        <v>319</v>
      </c>
      <c r="BI410" s="1">
        <f t="shared" si="1692"/>
        <v>274</v>
      </c>
      <c r="BJ410" s="1">
        <f t="shared" si="1693"/>
        <v>301</v>
      </c>
      <c r="BK410" s="1">
        <f t="shared" si="1694"/>
        <v>208</v>
      </c>
      <c r="BL410" s="1">
        <f t="shared" si="1695"/>
        <v>388</v>
      </c>
      <c r="BN410" s="1">
        <f t="shared" si="1604"/>
        <v>339</v>
      </c>
      <c r="BO410" s="1">
        <f t="shared" si="1605"/>
        <v>316</v>
      </c>
      <c r="BP410" s="1">
        <f t="shared" si="1606"/>
        <v>310</v>
      </c>
      <c r="BQ410" s="1">
        <f t="shared" si="1607"/>
        <v>138</v>
      </c>
      <c r="BR410" s="1">
        <f t="shared" si="1608"/>
        <v>339</v>
      </c>
      <c r="BT410" s="1">
        <f t="shared" si="1545"/>
        <v>288</v>
      </c>
      <c r="BU410" s="1">
        <f t="shared" si="1546"/>
        <v>288</v>
      </c>
      <c r="BV410" s="1">
        <f t="shared" si="1547"/>
        <v>288</v>
      </c>
      <c r="BW410" s="1">
        <f t="shared" si="1548"/>
        <v>108</v>
      </c>
      <c r="BX410" s="1">
        <f t="shared" si="1549"/>
        <v>288</v>
      </c>
    </row>
    <row r="411" spans="1:76">
      <c r="A411" s="1">
        <v>2005</v>
      </c>
      <c r="B411" s="1">
        <v>4</v>
      </c>
      <c r="C411" s="4">
        <v>-9.0509000000000004</v>
      </c>
      <c r="D411" s="4">
        <v>-1.8966000000000001</v>
      </c>
      <c r="E411" s="2">
        <f t="shared" si="1623"/>
        <v>42024.89463673687</v>
      </c>
      <c r="F411" s="2">
        <f t="shared" si="1624"/>
        <v>34203.491159996745</v>
      </c>
      <c r="G411" s="5">
        <f t="shared" si="1625"/>
        <v>1.2286726650257205</v>
      </c>
      <c r="H411" s="4">
        <f t="shared" si="1626"/>
        <v>1.233008843662748</v>
      </c>
      <c r="I411" s="4">
        <f t="shared" si="1627"/>
        <v>1.22348934064257</v>
      </c>
      <c r="J411" s="4">
        <f t="shared" si="1628"/>
        <v>9.5195030201780106E-3</v>
      </c>
      <c r="K411" s="2" t="str">
        <f t="shared" si="1637"/>
        <v>GSCI</v>
      </c>
      <c r="L411" s="11">
        <f t="shared" si="1638"/>
        <v>124150.28914514044</v>
      </c>
      <c r="M411" s="2">
        <f t="shared" si="1629"/>
        <v>56211.364770944914</v>
      </c>
      <c r="N411" s="2">
        <f t="shared" si="1630"/>
        <v>30135.544001425988</v>
      </c>
      <c r="O411" s="2">
        <f t="shared" si="1631"/>
        <v>26075.82076951893</v>
      </c>
      <c r="P411" s="2">
        <f t="shared" si="1639"/>
        <v>42024.89463673687</v>
      </c>
      <c r="Q411" s="2">
        <f t="shared" si="1640"/>
        <v>34203.491159996745</v>
      </c>
      <c r="U411" s="5">
        <f t="shared" si="1632"/>
        <v>-9.0509000000000004</v>
      </c>
      <c r="V411" s="4">
        <v>-1.9033</v>
      </c>
      <c r="X411" s="6">
        <v>38443</v>
      </c>
      <c r="Y411" s="2" t="str">
        <f t="shared" si="1641"/>
        <v>DBC</v>
      </c>
      <c r="Z411" s="11">
        <f t="shared" si="1646"/>
        <v>122272.80332993879</v>
      </c>
      <c r="AA411" s="16">
        <f t="shared" si="1492"/>
        <v>55603.792697300982</v>
      </c>
      <c r="AB411" s="16">
        <f t="shared" si="1493"/>
        <v>29812.894765546829</v>
      </c>
      <c r="AC411" s="16">
        <f t="shared" si="1494"/>
        <v>25790.897931754153</v>
      </c>
      <c r="AD411" s="2">
        <f t="shared" si="1617"/>
        <v>42024.89463673687</v>
      </c>
      <c r="AE411" s="2">
        <f t="shared" si="1618"/>
        <v>33502.388211987083</v>
      </c>
      <c r="AF411" s="12" t="str">
        <f t="shared" si="1685"/>
        <v/>
      </c>
      <c r="AG411" s="13" t="str">
        <f t="shared" si="1679"/>
        <v/>
      </c>
      <c r="AH411" s="13" t="str">
        <f t="shared" ref="AH411:AI411" si="1704">IF($B411=12,((AD411/AD399)-1)*100,"")</f>
        <v/>
      </c>
      <c r="AI411" s="13" t="str">
        <f t="shared" si="1704"/>
        <v/>
      </c>
      <c r="AK411" s="12"/>
      <c r="AS411" s="7">
        <f t="shared" si="1681"/>
        <v>1.0862857266288994</v>
      </c>
      <c r="AT411" s="7">
        <f t="shared" ref="AT411:AU411" si="1705">((AD411/AD399)-1)*100</f>
        <v>15.097575650876237</v>
      </c>
      <c r="AU411" s="7">
        <f t="shared" si="1705"/>
        <v>6.2103261553977829</v>
      </c>
      <c r="AV411" s="7">
        <f t="shared" si="1688"/>
        <v>-5.1240404287688834</v>
      </c>
      <c r="AW411" s="7"/>
      <c r="AX411" s="7">
        <f t="shared" si="1596"/>
        <v>46.617428066550914</v>
      </c>
      <c r="AY411" s="7">
        <f t="shared" ref="AY411:AZ411" si="1706">((AD411/AD350)-1)*100</f>
        <v>87.756721753825829</v>
      </c>
      <c r="AZ411" s="7">
        <f t="shared" si="1706"/>
        <v>-16.760555360357788</v>
      </c>
      <c r="BA411" s="7">
        <f t="shared" si="1598"/>
        <v>63.377983426908699</v>
      </c>
      <c r="BB411" s="7"/>
      <c r="BC411" s="7">
        <f t="shared" si="1538"/>
        <v>214.68921311422139</v>
      </c>
      <c r="BD411" s="7">
        <f t="shared" ref="BD411:BE411" si="1707">((AD411/AD299)-1)*100</f>
        <v>120.30001495706317</v>
      </c>
      <c r="BE411" s="7">
        <f t="shared" si="1707"/>
        <v>115.23327113202927</v>
      </c>
      <c r="BF411" s="7">
        <f t="shared" si="1540"/>
        <v>99.455941982192115</v>
      </c>
      <c r="BH411" s="1">
        <f t="shared" si="1691"/>
        <v>320</v>
      </c>
      <c r="BI411" s="1">
        <f t="shared" si="1692"/>
        <v>275</v>
      </c>
      <c r="BJ411" s="1">
        <f t="shared" si="1693"/>
        <v>302</v>
      </c>
      <c r="BK411" s="1">
        <f t="shared" si="1694"/>
        <v>208</v>
      </c>
      <c r="BL411" s="1">
        <f t="shared" si="1695"/>
        <v>389</v>
      </c>
      <c r="BN411" s="1">
        <f t="shared" si="1604"/>
        <v>340</v>
      </c>
      <c r="BO411" s="1">
        <f t="shared" si="1605"/>
        <v>317</v>
      </c>
      <c r="BP411" s="1">
        <f t="shared" si="1606"/>
        <v>310</v>
      </c>
      <c r="BQ411" s="1">
        <f t="shared" si="1607"/>
        <v>139</v>
      </c>
      <c r="BR411" s="1">
        <f t="shared" si="1608"/>
        <v>340</v>
      </c>
      <c r="BT411" s="1">
        <f t="shared" si="1545"/>
        <v>289</v>
      </c>
      <c r="BU411" s="1">
        <f t="shared" si="1546"/>
        <v>289</v>
      </c>
      <c r="BV411" s="1">
        <f t="shared" si="1547"/>
        <v>289</v>
      </c>
      <c r="BW411" s="1">
        <f t="shared" si="1548"/>
        <v>109</v>
      </c>
      <c r="BX411" s="1">
        <f t="shared" si="1549"/>
        <v>289</v>
      </c>
    </row>
    <row r="412" spans="1:76">
      <c r="A412" s="1">
        <v>2005</v>
      </c>
      <c r="B412" s="1">
        <v>5</v>
      </c>
      <c r="C412" s="4">
        <v>-0.73280000000000001</v>
      </c>
      <c r="D412" s="4">
        <v>3.1818</v>
      </c>
      <c r="E412" s="2">
        <f t="shared" si="1623"/>
        <v>41716.936208838859</v>
      </c>
      <c r="F412" s="2">
        <f t="shared" si="1624"/>
        <v>35291.777841725518</v>
      </c>
      <c r="G412" s="5">
        <f t="shared" si="1625"/>
        <v>1.1820582231909231</v>
      </c>
      <c r="H412" s="4">
        <f t="shared" si="1626"/>
        <v>1.184484443213391</v>
      </c>
      <c r="I412" s="4">
        <f t="shared" si="1627"/>
        <v>1.2125864149973999</v>
      </c>
      <c r="J412" s="4">
        <f t="shared" si="1628"/>
        <v>-2.8101971784008972E-2</v>
      </c>
      <c r="K412" s="2" t="str">
        <f t="shared" si="1637"/>
        <v>GSCI</v>
      </c>
      <c r="L412" s="11">
        <f t="shared" si="1638"/>
        <v>123240.51582628486</v>
      </c>
      <c r="M412" s="2">
        <f t="shared" si="1629"/>
        <v>56820.211969747019</v>
      </c>
      <c r="N412" s="2">
        <f t="shared" si="1630"/>
        <v>29914.710734983539</v>
      </c>
      <c r="O412" s="2">
        <f t="shared" si="1631"/>
        <v>26905.50123476348</v>
      </c>
      <c r="P412" s="2">
        <f t="shared" si="1639"/>
        <v>41716.936208838859</v>
      </c>
      <c r="Q412" s="2">
        <f t="shared" si="1640"/>
        <v>35291.777841725518</v>
      </c>
      <c r="U412" s="5">
        <f t="shared" si="1632"/>
        <v>-0.73280000000000001</v>
      </c>
      <c r="V412" s="4">
        <v>3.1648999999999998</v>
      </c>
      <c r="X412" s="6">
        <v>38473</v>
      </c>
      <c r="Y412" s="2" t="str">
        <f t="shared" si="1641"/>
        <v>DBC</v>
      </c>
      <c r="Z412" s="11">
        <f t="shared" si="1646"/>
        <v>121376.788227137</v>
      </c>
      <c r="AA412" s="16">
        <f t="shared" si="1492"/>
        <v>56201.579933101144</v>
      </c>
      <c r="AB412" s="16">
        <f t="shared" si="1493"/>
        <v>29594.425872704902</v>
      </c>
      <c r="AC412" s="16">
        <f t="shared" si="1494"/>
        <v>26607.154060396242</v>
      </c>
      <c r="AD412" s="2">
        <f t="shared" si="1617"/>
        <v>41716.936208838859</v>
      </c>
      <c r="AE412" s="2">
        <f t="shared" si="1618"/>
        <v>34562.705296508262</v>
      </c>
      <c r="AF412" s="12" t="str">
        <f t="shared" si="1685"/>
        <v/>
      </c>
      <c r="AG412" s="13" t="str">
        <f t="shared" si="1679"/>
        <v/>
      </c>
      <c r="AH412" s="13" t="str">
        <f t="shared" ref="AH412:AI412" si="1708">IF($B412=12,((AD412/AD400)-1)*100,"")</f>
        <v/>
      </c>
      <c r="AI412" s="13" t="str">
        <f t="shared" si="1708"/>
        <v/>
      </c>
      <c r="AK412" s="12"/>
      <c r="AS412" s="7">
        <f t="shared" si="1681"/>
        <v>-4.0920399774587839</v>
      </c>
      <c r="AT412" s="7">
        <f t="shared" ref="AT412:AU412" si="1709">((AD412/AD400)-1)*100</f>
        <v>9.2014965716336938</v>
      </c>
      <c r="AU412" s="7">
        <f t="shared" si="1709"/>
        <v>8.1034081746536692</v>
      </c>
      <c r="AV412" s="7">
        <f t="shared" si="1688"/>
        <v>-12.195448152112453</v>
      </c>
      <c r="AW412" s="7"/>
      <c r="AX412" s="7">
        <f t="shared" si="1596"/>
        <v>46.880954165169776</v>
      </c>
      <c r="AY412" s="7">
        <f t="shared" ref="AY412:AZ412" si="1710">((AD412/AD351)-1)*100</f>
        <v>88.094190477876765</v>
      </c>
      <c r="AZ412" s="7">
        <f t="shared" si="1710"/>
        <v>-11.470216677276035</v>
      </c>
      <c r="BA412" s="7">
        <f t="shared" si="1598"/>
        <v>58.351170842445811</v>
      </c>
      <c r="BB412" s="7"/>
      <c r="BC412" s="7">
        <f t="shared" si="1538"/>
        <v>212.88879885947728</v>
      </c>
      <c r="BD412" s="7">
        <f t="shared" ref="BD412:BE412" si="1711">((AD412/AD300)-1)*100</f>
        <v>119.03962448061849</v>
      </c>
      <c r="BE412" s="7">
        <f t="shared" si="1711"/>
        <v>114.75864293397984</v>
      </c>
      <c r="BF412" s="7">
        <f t="shared" si="1540"/>
        <v>98.130155925497434</v>
      </c>
      <c r="BH412" s="1">
        <f t="shared" si="1691"/>
        <v>320</v>
      </c>
      <c r="BI412" s="1">
        <f t="shared" si="1692"/>
        <v>276</v>
      </c>
      <c r="BJ412" s="1">
        <f t="shared" si="1693"/>
        <v>303</v>
      </c>
      <c r="BK412" s="1">
        <f t="shared" si="1694"/>
        <v>208</v>
      </c>
      <c r="BL412" s="1">
        <f t="shared" si="1695"/>
        <v>390</v>
      </c>
      <c r="BN412" s="1">
        <f t="shared" si="1604"/>
        <v>341</v>
      </c>
      <c r="BO412" s="1">
        <f t="shared" si="1605"/>
        <v>318</v>
      </c>
      <c r="BP412" s="1">
        <f t="shared" si="1606"/>
        <v>310</v>
      </c>
      <c r="BQ412" s="1">
        <f t="shared" si="1607"/>
        <v>140</v>
      </c>
      <c r="BR412" s="1">
        <f t="shared" si="1608"/>
        <v>341</v>
      </c>
      <c r="BT412" s="1">
        <f t="shared" si="1545"/>
        <v>290</v>
      </c>
      <c r="BU412" s="1">
        <f t="shared" si="1546"/>
        <v>290</v>
      </c>
      <c r="BV412" s="1">
        <f t="shared" si="1547"/>
        <v>290</v>
      </c>
      <c r="BW412" s="1">
        <f t="shared" si="1548"/>
        <v>110</v>
      </c>
      <c r="BX412" s="1">
        <f t="shared" si="1549"/>
        <v>290</v>
      </c>
    </row>
    <row r="413" spans="1:76">
      <c r="A413" s="1">
        <v>2005</v>
      </c>
      <c r="B413" s="1">
        <v>6</v>
      </c>
      <c r="C413" s="4">
        <v>5.7952000000000004</v>
      </c>
      <c r="D413" s="4">
        <v>0.1419</v>
      </c>
      <c r="E413" s="2">
        <f t="shared" si="1623"/>
        <v>44134.516096013489</v>
      </c>
      <c r="F413" s="2">
        <f t="shared" si="1624"/>
        <v>35341.856874482932</v>
      </c>
      <c r="G413" s="5">
        <f t="shared" si="1625"/>
        <v>1.2487888299915253</v>
      </c>
      <c r="H413" s="4">
        <f t="shared" si="1626"/>
        <v>1.2457267163354235</v>
      </c>
      <c r="I413" s="4">
        <f t="shared" si="1627"/>
        <v>1.2221133663116435</v>
      </c>
      <c r="J413" s="4">
        <f t="shared" si="1628"/>
        <v>2.3613350023780066E-2</v>
      </c>
      <c r="K413" s="2" t="str">
        <f t="shared" si="1637"/>
        <v xml:space="preserve">      SPX</v>
      </c>
      <c r="L413" s="11">
        <f t="shared" si="1638"/>
        <v>123415.39411824236</v>
      </c>
      <c r="M413" s="2">
        <f t="shared" si="1629"/>
        <v>58592.00819251292</v>
      </c>
      <c r="N413" s="2">
        <f t="shared" si="1630"/>
        <v>31648.328051497305</v>
      </c>
      <c r="O413" s="2">
        <f t="shared" si="1631"/>
        <v>26943.680141015611</v>
      </c>
      <c r="P413" s="2">
        <f t="shared" si="1639"/>
        <v>44134.516096013489</v>
      </c>
      <c r="Q413" s="2">
        <f t="shared" si="1640"/>
        <v>35341.856874482932</v>
      </c>
      <c r="U413" s="5">
        <f t="shared" si="1632"/>
        <v>5.7952000000000004</v>
      </c>
      <c r="V413" s="4">
        <v>0.12529999999999999</v>
      </c>
      <c r="X413" s="6">
        <v>38504</v>
      </c>
      <c r="Y413" s="2" t="str">
        <f t="shared" si="1641"/>
        <v xml:space="preserve">      SPY</v>
      </c>
      <c r="Z413" s="11">
        <f t="shared" si="1646"/>
        <v>121528.87334278561</v>
      </c>
      <c r="AA413" s="16">
        <f t="shared" si="1492"/>
        <v>57949.974865313809</v>
      </c>
      <c r="AB413" s="16">
        <f t="shared" si="1493"/>
        <v>31309.482040879895</v>
      </c>
      <c r="AC413" s="16">
        <f t="shared" si="1494"/>
        <v>26640.492824433917</v>
      </c>
      <c r="AD413" s="2">
        <f t="shared" si="1617"/>
        <v>44134.516096013489</v>
      </c>
      <c r="AE413" s="2">
        <f t="shared" si="1618"/>
        <v>34606.012366244788</v>
      </c>
      <c r="AF413" s="12" t="str">
        <f t="shared" si="1685"/>
        <v/>
      </c>
      <c r="AG413" s="13" t="str">
        <f t="shared" si="1679"/>
        <v/>
      </c>
      <c r="AH413" s="13" t="str">
        <f t="shared" ref="AH413:AI413" si="1712">IF($B413=12,((AD413/AD401)-1)*100,"")</f>
        <v/>
      </c>
      <c r="AI413" s="13" t="str">
        <f t="shared" si="1712"/>
        <v/>
      </c>
      <c r="AK413" s="12"/>
      <c r="AS413" s="7">
        <f t="shared" si="1681"/>
        <v>0.76404270351466685</v>
      </c>
      <c r="AT413" s="7">
        <f t="shared" ref="AT413:AU413" si="1713">((AD413/AD401)-1)*100</f>
        <v>21.227640819468018</v>
      </c>
      <c r="AU413" s="7">
        <f t="shared" si="1713"/>
        <v>6.1911772737272219</v>
      </c>
      <c r="AV413" s="7">
        <f t="shared" si="1688"/>
        <v>-5.4271345702125551</v>
      </c>
      <c r="AW413" s="7"/>
      <c r="AX413" s="7">
        <f t="shared" si="1596"/>
        <v>32.255786556824837</v>
      </c>
      <c r="AY413" s="7">
        <f t="shared" ref="AY413:AZ413" si="1714">((AD413/AD352)-1)*100</f>
        <v>78.956185130633159</v>
      </c>
      <c r="AZ413" s="7">
        <f t="shared" si="1714"/>
        <v>-9.4868431837141554</v>
      </c>
      <c r="BA413" s="7">
        <f t="shared" si="1598"/>
        <v>41.742629740538995</v>
      </c>
      <c r="BB413" s="7"/>
      <c r="BC413" s="7">
        <f t="shared" si="1538"/>
        <v>210.40525424908475</v>
      </c>
      <c r="BD413" s="7">
        <f t="shared" ref="BD413:BE413" si="1715">((AD413/AD301)-1)*100</f>
        <v>122.80216135831009</v>
      </c>
      <c r="BE413" s="7">
        <f t="shared" si="1715"/>
        <v>113.05400322767495</v>
      </c>
      <c r="BF413" s="7">
        <f t="shared" si="1540"/>
        <v>97.351251021409794</v>
      </c>
      <c r="BH413" s="1">
        <f t="shared" si="1691"/>
        <v>321</v>
      </c>
      <c r="BI413" s="1">
        <f t="shared" si="1692"/>
        <v>277</v>
      </c>
      <c r="BJ413" s="1">
        <f t="shared" si="1693"/>
        <v>304</v>
      </c>
      <c r="BK413" s="1">
        <f t="shared" si="1694"/>
        <v>208</v>
      </c>
      <c r="BL413" s="1">
        <f t="shared" si="1695"/>
        <v>391</v>
      </c>
      <c r="BN413" s="1">
        <f t="shared" si="1604"/>
        <v>342</v>
      </c>
      <c r="BO413" s="1">
        <f t="shared" si="1605"/>
        <v>319</v>
      </c>
      <c r="BP413" s="1">
        <f t="shared" si="1606"/>
        <v>310</v>
      </c>
      <c r="BQ413" s="1">
        <f t="shared" si="1607"/>
        <v>141</v>
      </c>
      <c r="BR413" s="1">
        <f t="shared" si="1608"/>
        <v>342</v>
      </c>
      <c r="BT413" s="1">
        <f t="shared" si="1545"/>
        <v>291</v>
      </c>
      <c r="BU413" s="1">
        <f t="shared" si="1546"/>
        <v>291</v>
      </c>
      <c r="BV413" s="1">
        <f t="shared" si="1547"/>
        <v>291</v>
      </c>
      <c r="BW413" s="1">
        <f t="shared" si="1548"/>
        <v>111</v>
      </c>
      <c r="BX413" s="1">
        <f t="shared" si="1549"/>
        <v>291</v>
      </c>
    </row>
    <row r="414" spans="1:76">
      <c r="A414" s="1">
        <v>2005</v>
      </c>
      <c r="B414" s="1">
        <v>7</v>
      </c>
      <c r="C414" s="4">
        <v>5.4953000000000003</v>
      </c>
      <c r="D414" s="4">
        <v>3.7187999999999999</v>
      </c>
      <c r="E414" s="2">
        <f t="shared" si="1623"/>
        <v>46559.840159037718</v>
      </c>
      <c r="F414" s="2">
        <f t="shared" si="1624"/>
        <v>36656.149847931199</v>
      </c>
      <c r="G414" s="5">
        <f t="shared" si="1625"/>
        <v>1.2701781379711776</v>
      </c>
      <c r="H414" s="4">
        <f t="shared" si="1626"/>
        <v>1.2690137845599512</v>
      </c>
      <c r="I414" s="4">
        <f t="shared" si="1627"/>
        <v>1.2347619904325735</v>
      </c>
      <c r="J414" s="4">
        <f t="shared" si="1628"/>
        <v>3.4251794127377666E-2</v>
      </c>
      <c r="K414" s="2" t="str">
        <f t="shared" si="1637"/>
        <v>GSCI</v>
      </c>
      <c r="L414" s="11">
        <f t="shared" si="1638"/>
        <v>130197.44027122213</v>
      </c>
      <c r="M414" s="2">
        <f t="shared" si="1629"/>
        <v>61333.160341010938</v>
      </c>
      <c r="N414" s="2">
        <f t="shared" si="1630"/>
        <v>33387.49862291124</v>
      </c>
      <c r="O414" s="2">
        <f t="shared" si="1631"/>
        <v>27945.661718099698</v>
      </c>
      <c r="P414" s="2">
        <f t="shared" si="1639"/>
        <v>46559.840159037718</v>
      </c>
      <c r="Q414" s="2">
        <f t="shared" si="1640"/>
        <v>36656.149847931199</v>
      </c>
      <c r="U414" s="5">
        <f t="shared" si="1632"/>
        <v>5.4953000000000003</v>
      </c>
      <c r="V414" s="4">
        <v>3.7058</v>
      </c>
      <c r="X414" s="6">
        <v>38534</v>
      </c>
      <c r="Y414" s="2" t="str">
        <f t="shared" si="1641"/>
        <v>DBC</v>
      </c>
      <c r="Z414" s="11">
        <f t="shared" si="1646"/>
        <v>128207.2495195917</v>
      </c>
      <c r="AA414" s="16">
        <f t="shared" si="1492"/>
        <v>60657.768214994161</v>
      </c>
      <c r="AB414" s="16">
        <f t="shared" si="1493"/>
        <v>33030.032007472371</v>
      </c>
      <c r="AC414" s="16">
        <f t="shared" si="1494"/>
        <v>27627.73620752179</v>
      </c>
      <c r="AD414" s="2">
        <f t="shared" si="1617"/>
        <v>46559.840159037718</v>
      </c>
      <c r="AE414" s="2">
        <f t="shared" si="1618"/>
        <v>35888.441972513087</v>
      </c>
      <c r="AF414" s="12" t="str">
        <f t="shared" si="1685"/>
        <v/>
      </c>
      <c r="AG414" s="13" t="str">
        <f t="shared" si="1679"/>
        <v/>
      </c>
      <c r="AH414" s="13" t="str">
        <f t="shared" ref="AH414:AI414" si="1716">IF($B414=12,((AD414/AD402)-1)*100,"")</f>
        <v/>
      </c>
      <c r="AI414" s="13" t="str">
        <f t="shared" si="1716"/>
        <v/>
      </c>
      <c r="AK414" s="12"/>
      <c r="AS414" s="7">
        <f t="shared" si="1681"/>
        <v>-1.3469461626475221</v>
      </c>
      <c r="AT414" s="7">
        <f t="shared" ref="AT414:AU414" si="1717">((AD414/AD402)-1)*100</f>
        <v>18.687943193460811</v>
      </c>
      <c r="AU414" s="7">
        <f t="shared" si="1717"/>
        <v>13.890608420027316</v>
      </c>
      <c r="AV414" s="7">
        <f t="shared" si="1688"/>
        <v>-15.237554582674839</v>
      </c>
      <c r="AW414" s="7"/>
      <c r="AX414" s="7">
        <f t="shared" si="1596"/>
        <v>30.241703324644575</v>
      </c>
      <c r="AY414" s="7">
        <f t="shared" ref="AY414:AZ414" si="1718">((AD414/AD353)-1)*100</f>
        <v>76.230915702730371</v>
      </c>
      <c r="AZ414" s="7">
        <f t="shared" si="1718"/>
        <v>-8.3868400325746943</v>
      </c>
      <c r="BA414" s="7">
        <f t="shared" si="1598"/>
        <v>38.628543357219272</v>
      </c>
      <c r="BB414" s="7"/>
      <c r="BC414" s="7">
        <f t="shared" si="1538"/>
        <v>207.47579744849281</v>
      </c>
      <c r="BD414" s="7">
        <f t="shared" ref="BD414:BE414" si="1719">((AD414/AD302)-1)*100</f>
        <v>120.69946078271374</v>
      </c>
      <c r="BE414" s="7">
        <f t="shared" si="1719"/>
        <v>118.88115048832199</v>
      </c>
      <c r="BF414" s="7">
        <f t="shared" si="1540"/>
        <v>88.59464696017082</v>
      </c>
      <c r="BH414" s="1">
        <f t="shared" si="1691"/>
        <v>321</v>
      </c>
      <c r="BI414" s="1">
        <f t="shared" si="1692"/>
        <v>278</v>
      </c>
      <c r="BJ414" s="1">
        <f t="shared" si="1693"/>
        <v>305</v>
      </c>
      <c r="BK414" s="1">
        <f t="shared" si="1694"/>
        <v>208</v>
      </c>
      <c r="BL414" s="1">
        <f t="shared" si="1695"/>
        <v>392</v>
      </c>
      <c r="BN414" s="1">
        <f t="shared" si="1604"/>
        <v>343</v>
      </c>
      <c r="BO414" s="1">
        <f t="shared" si="1605"/>
        <v>320</v>
      </c>
      <c r="BP414" s="1">
        <f t="shared" si="1606"/>
        <v>310</v>
      </c>
      <c r="BQ414" s="1">
        <f t="shared" si="1607"/>
        <v>142</v>
      </c>
      <c r="BR414" s="1">
        <f t="shared" si="1608"/>
        <v>343</v>
      </c>
      <c r="BT414" s="1">
        <f t="shared" si="1545"/>
        <v>292</v>
      </c>
      <c r="BU414" s="1">
        <f t="shared" si="1546"/>
        <v>292</v>
      </c>
      <c r="BV414" s="1">
        <f t="shared" si="1547"/>
        <v>292</v>
      </c>
      <c r="BW414" s="1">
        <f t="shared" si="1548"/>
        <v>112</v>
      </c>
      <c r="BX414" s="1">
        <f t="shared" si="1549"/>
        <v>292</v>
      </c>
    </row>
    <row r="415" spans="1:76">
      <c r="A415" s="1">
        <v>2005</v>
      </c>
      <c r="B415" s="1">
        <v>8</v>
      </c>
      <c r="C415" s="4">
        <v>15.1435</v>
      </c>
      <c r="D415" s="4">
        <v>-0.91239999999999999</v>
      </c>
      <c r="E415" s="2">
        <f t="shared" si="1623"/>
        <v>53610.629553521598</v>
      </c>
      <c r="F415" s="2">
        <f t="shared" si="1624"/>
        <v>36321.699136718671</v>
      </c>
      <c r="G415" s="5">
        <f t="shared" si="1625"/>
        <v>1.4759945384637867</v>
      </c>
      <c r="H415" s="4">
        <f t="shared" si="1626"/>
        <v>1.4661383120874136</v>
      </c>
      <c r="I415" s="4">
        <f t="shared" si="1627"/>
        <v>1.2982442399144718</v>
      </c>
      <c r="J415" s="4">
        <f t="shared" si="1628"/>
        <v>0.16789407217294183</v>
      </c>
      <c r="K415" s="2" t="str">
        <f t="shared" si="1637"/>
        <v>GSCI</v>
      </c>
      <c r="L415" s="11">
        <f t="shared" si="1638"/>
        <v>149913.88963869464</v>
      </c>
      <c r="M415" s="2">
        <f t="shared" si="1629"/>
        <v>66134.219977455563</v>
      </c>
      <c r="N415" s="2">
        <f t="shared" si="1630"/>
        <v>38443.534476871806</v>
      </c>
      <c r="O415" s="2">
        <f t="shared" si="1631"/>
        <v>27690.685500583757</v>
      </c>
      <c r="P415" s="2">
        <f t="shared" si="1639"/>
        <v>53610.629553521598</v>
      </c>
      <c r="Q415" s="2">
        <f t="shared" si="1640"/>
        <v>36321.699136718671</v>
      </c>
      <c r="U415" s="5">
        <f t="shared" si="1632"/>
        <v>15.1435</v>
      </c>
      <c r="V415" s="4">
        <v>-0.91080000000000005</v>
      </c>
      <c r="X415" s="6">
        <v>38565</v>
      </c>
      <c r="Y415" s="2" t="str">
        <f t="shared" si="1641"/>
        <v>DBC</v>
      </c>
      <c r="Z415" s="11">
        <f t="shared" si="1646"/>
        <v>147622.31435059107</v>
      </c>
      <c r="AA415" s="16">
        <f t="shared" si="1492"/>
        <v>65408.037690667632</v>
      </c>
      <c r="AB415" s="16">
        <f t="shared" si="1493"/>
        <v>38031.934904523951</v>
      </c>
      <c r="AC415" s="16">
        <f t="shared" si="1494"/>
        <v>27376.102786143681</v>
      </c>
      <c r="AD415" s="2">
        <f t="shared" si="1617"/>
        <v>53610.629553521598</v>
      </c>
      <c r="AE415" s="2">
        <f t="shared" si="1618"/>
        <v>35561.570043027437</v>
      </c>
      <c r="AF415" s="12" t="str">
        <f t="shared" si="1685"/>
        <v/>
      </c>
      <c r="AG415" s="13" t="str">
        <f t="shared" si="1679"/>
        <v/>
      </c>
      <c r="AH415" s="13" t="str">
        <f t="shared" ref="AH415:AI415" si="1720">IF($B415=12,((AD415/AD403)-1)*100,"")</f>
        <v/>
      </c>
      <c r="AI415" s="13" t="str">
        <f t="shared" si="1720"/>
        <v/>
      </c>
      <c r="AK415" s="12"/>
      <c r="AS415" s="7">
        <f t="shared" si="1681"/>
        <v>18.181569384408537</v>
      </c>
      <c r="AT415" s="7">
        <f t="shared" ref="AT415:AU415" si="1721">((AD415/AD403)-1)*100</f>
        <v>42.182394239273549</v>
      </c>
      <c r="AU415" s="7">
        <f t="shared" si="1721"/>
        <v>12.40434978549445</v>
      </c>
      <c r="AV415" s="7">
        <f t="shared" si="1688"/>
        <v>5.7772195989140869</v>
      </c>
      <c r="AW415" s="7"/>
      <c r="AX415" s="7">
        <f t="shared" si="1596"/>
        <v>62.439916364579062</v>
      </c>
      <c r="AY415" s="7">
        <f t="shared" ref="AY415:AZ415" si="1722">((AD415/AD354)-1)*100</f>
        <v>119.79853208958966</v>
      </c>
      <c r="AZ415" s="7">
        <f t="shared" si="1722"/>
        <v>-7.7776032955464984</v>
      </c>
      <c r="BA415" s="7">
        <f t="shared" si="1598"/>
        <v>70.217519660125561</v>
      </c>
      <c r="BB415" s="7"/>
      <c r="BC415" s="7">
        <f t="shared" si="1538"/>
        <v>234.71464873437262</v>
      </c>
      <c r="BD415" s="7">
        <f t="shared" ref="BD415:BE415" si="1723">((AD415/AD303)-1)*100</f>
        <v>140.25091764865206</v>
      </c>
      <c r="BE415" s="7">
        <f t="shared" si="1723"/>
        <v>113.74425791280855</v>
      </c>
      <c r="BF415" s="7">
        <f t="shared" si="1540"/>
        <v>120.97039082156407</v>
      </c>
      <c r="BH415" s="1">
        <f t="shared" si="1691"/>
        <v>322</v>
      </c>
      <c r="BI415" s="1">
        <f t="shared" si="1692"/>
        <v>279</v>
      </c>
      <c r="BJ415" s="1">
        <f t="shared" si="1693"/>
        <v>306</v>
      </c>
      <c r="BK415" s="1">
        <f t="shared" si="1694"/>
        <v>209</v>
      </c>
      <c r="BL415" s="1">
        <f t="shared" si="1695"/>
        <v>393</v>
      </c>
      <c r="BN415" s="1">
        <f t="shared" si="1604"/>
        <v>344</v>
      </c>
      <c r="BO415" s="1">
        <f t="shared" si="1605"/>
        <v>321</v>
      </c>
      <c r="BP415" s="1">
        <f t="shared" si="1606"/>
        <v>310</v>
      </c>
      <c r="BQ415" s="1">
        <f t="shared" si="1607"/>
        <v>143</v>
      </c>
      <c r="BR415" s="1">
        <f t="shared" si="1608"/>
        <v>344</v>
      </c>
      <c r="BT415" s="1">
        <f t="shared" si="1545"/>
        <v>293</v>
      </c>
      <c r="BU415" s="1">
        <f t="shared" si="1546"/>
        <v>293</v>
      </c>
      <c r="BV415" s="1">
        <f t="shared" si="1547"/>
        <v>293</v>
      </c>
      <c r="BW415" s="1">
        <f t="shared" si="1548"/>
        <v>113</v>
      </c>
      <c r="BX415" s="1">
        <f t="shared" si="1549"/>
        <v>293</v>
      </c>
    </row>
    <row r="416" spans="1:76">
      <c r="A416" s="1">
        <v>2005</v>
      </c>
      <c r="B416" s="1">
        <v>9</v>
      </c>
      <c r="C416" s="4">
        <v>1.7899999999999999E-2</v>
      </c>
      <c r="D416" s="4">
        <v>0.80989999999999995</v>
      </c>
      <c r="E416" s="2">
        <f t="shared" si="1623"/>
        <v>53620.225856211677</v>
      </c>
      <c r="F416" s="2">
        <f t="shared" si="1624"/>
        <v>36615.868578026959</v>
      </c>
      <c r="G416" s="5">
        <f t="shared" si="1625"/>
        <v>1.4643985774077464</v>
      </c>
      <c r="H416" s="4">
        <f t="shared" si="1626"/>
        <v>1.464481421916302</v>
      </c>
      <c r="I416" s="4">
        <f t="shared" si="1627"/>
        <v>1.3419690655705967</v>
      </c>
      <c r="J416" s="4">
        <f t="shared" si="1628"/>
        <v>0.12251235634570534</v>
      </c>
      <c r="K416" s="2" t="str">
        <f t="shared" si="1637"/>
        <v>GSCI</v>
      </c>
      <c r="L416" s="11">
        <f t="shared" si="1638"/>
        <v>149940.72422493997</v>
      </c>
      <c r="M416" s="2">
        <f t="shared" si="1629"/>
        <v>66365.368231996152</v>
      </c>
      <c r="N416" s="2">
        <f t="shared" si="1630"/>
        <v>38450.415869543162</v>
      </c>
      <c r="O416" s="2">
        <f t="shared" si="1631"/>
        <v>27914.952362452987</v>
      </c>
      <c r="P416" s="2">
        <f t="shared" si="1639"/>
        <v>53620.225856211677</v>
      </c>
      <c r="Q416" s="2">
        <f t="shared" si="1640"/>
        <v>36615.868578026959</v>
      </c>
      <c r="U416" s="5">
        <f t="shared" si="1632"/>
        <v>1.7899999999999999E-2</v>
      </c>
      <c r="V416" s="4">
        <v>0.7944</v>
      </c>
      <c r="X416" s="6">
        <v>38596</v>
      </c>
      <c r="Y416" s="2" t="str">
        <f t="shared" si="1641"/>
        <v>DBC</v>
      </c>
      <c r="Z416" s="11">
        <f t="shared" si="1646"/>
        <v>147648.73874485982</v>
      </c>
      <c r="AA416" s="16">
        <f t="shared" si="1492"/>
        <v>65632.321167548667</v>
      </c>
      <c r="AB416" s="16">
        <f t="shared" si="1493"/>
        <v>38038.742620871861</v>
      </c>
      <c r="AC416" s="16">
        <f t="shared" si="1494"/>
        <v>27593.578546676807</v>
      </c>
      <c r="AD416" s="2">
        <f t="shared" si="1617"/>
        <v>53620.225856211677</v>
      </c>
      <c r="AE416" s="2">
        <f t="shared" si="1618"/>
        <v>35844.071155449245</v>
      </c>
      <c r="AF416" s="12" t="str">
        <f t="shared" si="1685"/>
        <v/>
      </c>
      <c r="AG416" s="13" t="str">
        <f t="shared" si="1679"/>
        <v/>
      </c>
      <c r="AH416" s="13" t="str">
        <f t="shared" ref="AH416:AI416" si="1724">IF($B416=12,((AD416/AD404)-1)*100,"")</f>
        <v/>
      </c>
      <c r="AI416" s="13" t="str">
        <f t="shared" si="1724"/>
        <v/>
      </c>
      <c r="AK416" s="12"/>
      <c r="AS416" s="7">
        <f t="shared" si="1681"/>
        <v>4.9628188752261826</v>
      </c>
      <c r="AT416" s="7">
        <f t="shared" ref="AT416:AU416" si="1725">((AD416/AD404)-1)*100</f>
        <v>26.279122637474028</v>
      </c>
      <c r="AU416" s="7">
        <f t="shared" si="1725"/>
        <v>12.10427623252388</v>
      </c>
      <c r="AV416" s="7">
        <f t="shared" si="1688"/>
        <v>-7.1414573572976972</v>
      </c>
      <c r="AW416" s="7"/>
      <c r="AX416" s="7">
        <f t="shared" si="1596"/>
        <v>40.77707582669963</v>
      </c>
      <c r="AY416" s="7">
        <f t="shared" ref="AY416:AZ416" si="1726">((AD416/AD355)-1)*100</f>
        <v>90.486398362371006</v>
      </c>
      <c r="AZ416" s="7">
        <f t="shared" si="1726"/>
        <v>-12.449317128423033</v>
      </c>
      <c r="BA416" s="7">
        <f t="shared" si="1598"/>
        <v>53.226392955122662</v>
      </c>
      <c r="BB416" s="7"/>
      <c r="BC416" s="7">
        <f t="shared" si="1538"/>
        <v>237.43932097422956</v>
      </c>
      <c r="BD416" s="7">
        <f t="shared" ref="BD416:BE416" si="1727">((AD416/AD304)-1)*100</f>
        <v>142.20662830664875</v>
      </c>
      <c r="BE416" s="7">
        <f t="shared" si="1727"/>
        <v>110.08978484906815</v>
      </c>
      <c r="BF416" s="7">
        <f t="shared" si="1540"/>
        <v>127.34953612516141</v>
      </c>
      <c r="BH416" s="1">
        <f t="shared" si="1691"/>
        <v>323</v>
      </c>
      <c r="BI416" s="1">
        <f t="shared" si="1692"/>
        <v>280</v>
      </c>
      <c r="BJ416" s="1">
        <f t="shared" si="1693"/>
        <v>307</v>
      </c>
      <c r="BK416" s="1">
        <f t="shared" si="1694"/>
        <v>209</v>
      </c>
      <c r="BL416" s="1">
        <f t="shared" si="1695"/>
        <v>394</v>
      </c>
      <c r="BN416" s="1">
        <f t="shared" si="1604"/>
        <v>345</v>
      </c>
      <c r="BO416" s="1">
        <f t="shared" si="1605"/>
        <v>322</v>
      </c>
      <c r="BP416" s="1">
        <f t="shared" si="1606"/>
        <v>310</v>
      </c>
      <c r="BQ416" s="1">
        <f t="shared" si="1607"/>
        <v>144</v>
      </c>
      <c r="BR416" s="1">
        <f t="shared" si="1608"/>
        <v>345</v>
      </c>
      <c r="BT416" s="1">
        <f t="shared" si="1545"/>
        <v>294</v>
      </c>
      <c r="BU416" s="1">
        <f t="shared" si="1546"/>
        <v>294</v>
      </c>
      <c r="BV416" s="1">
        <f t="shared" si="1547"/>
        <v>294</v>
      </c>
      <c r="BW416" s="1">
        <f t="shared" si="1548"/>
        <v>114</v>
      </c>
      <c r="BX416" s="1">
        <f t="shared" si="1549"/>
        <v>294</v>
      </c>
    </row>
    <row r="417" spans="1:76">
      <c r="A417" s="1">
        <v>2005</v>
      </c>
      <c r="B417" s="1">
        <v>10</v>
      </c>
      <c r="C417" s="4">
        <v>-10.325100000000001</v>
      </c>
      <c r="D417" s="4">
        <v>-1.6671</v>
      </c>
      <c r="E417" s="2">
        <f t="shared" si="1623"/>
        <v>48083.883916331964</v>
      </c>
      <c r="F417" s="2">
        <f t="shared" si="1624"/>
        <v>36005.445432962675</v>
      </c>
      <c r="G417" s="5">
        <f t="shared" si="1625"/>
        <v>1.3354614375166591</v>
      </c>
      <c r="H417" s="4">
        <f t="shared" si="1626"/>
        <v>1.3416052462975945</v>
      </c>
      <c r="I417" s="4">
        <f t="shared" si="1627"/>
        <v>1.3402565318721922</v>
      </c>
      <c r="J417" s="4">
        <f t="shared" si="1628"/>
        <v>1.3487144254022976E-3</v>
      </c>
      <c r="K417" s="2" t="str">
        <f t="shared" si="1637"/>
        <v>GSCI</v>
      </c>
      <c r="L417" s="11">
        <f t="shared" si="1638"/>
        <v>134459.1945079907</v>
      </c>
      <c r="M417" s="2">
        <f t="shared" si="1629"/>
        <v>61929.954172215497</v>
      </c>
      <c r="N417" s="2">
        <f t="shared" si="1630"/>
        <v>34480.371980596959</v>
      </c>
      <c r="O417" s="2">
        <f t="shared" si="1631"/>
        <v>27449.582191618534</v>
      </c>
      <c r="P417" s="2">
        <f t="shared" si="1639"/>
        <v>48083.883916331964</v>
      </c>
      <c r="Q417" s="2">
        <f t="shared" si="1640"/>
        <v>36005.445432962675</v>
      </c>
      <c r="U417" s="5">
        <f t="shared" si="1632"/>
        <v>-10.325100000000001</v>
      </c>
      <c r="V417" s="4">
        <v>-1.6719999999999999</v>
      </c>
      <c r="X417" s="6">
        <v>38626</v>
      </c>
      <c r="Y417" s="2" t="str">
        <f t="shared" si="1641"/>
        <v>DBC</v>
      </c>
      <c r="Z417" s="11">
        <f t="shared" si="1646"/>
        <v>132403.85882071429</v>
      </c>
      <c r="AA417" s="16">
        <f t="shared" si="1492"/>
        <v>61243.418319900593</v>
      </c>
      <c r="AB417" s="16">
        <f t="shared" si="1493"/>
        <v>34111.204406524223</v>
      </c>
      <c r="AC417" s="16">
        <f t="shared" si="1494"/>
        <v>27132.21391337637</v>
      </c>
      <c r="AD417" s="2">
        <f t="shared" si="1617"/>
        <v>48083.883916331964</v>
      </c>
      <c r="AE417" s="2">
        <f t="shared" si="1618"/>
        <v>35244.758285730131</v>
      </c>
      <c r="AF417" s="12" t="str">
        <f t="shared" si="1685"/>
        <v/>
      </c>
      <c r="AG417" s="13" t="str">
        <f t="shared" si="1679"/>
        <v/>
      </c>
      <c r="AH417" s="13" t="str">
        <f t="shared" ref="AH417:AI417" si="1728">IF($B417=12,((AD417/AD405)-1)*100,"")</f>
        <v/>
      </c>
      <c r="AI417" s="13" t="str">
        <f t="shared" si="1728"/>
        <v/>
      </c>
      <c r="AK417" s="12"/>
      <c r="AS417" s="7">
        <f t="shared" si="1681"/>
        <v>-9.6237741148533331</v>
      </c>
      <c r="AT417" s="7">
        <f t="shared" ref="AT417:AU417" si="1729">((AD417/AD405)-1)*100</f>
        <v>8.7302211807894992</v>
      </c>
      <c r="AU417" s="7">
        <f t="shared" si="1729"/>
        <v>8.5882554874566974</v>
      </c>
      <c r="AV417" s="7">
        <f t="shared" si="1688"/>
        <v>-18.212029602310032</v>
      </c>
      <c r="AW417" s="7"/>
      <c r="AX417" s="7">
        <f t="shared" si="1596"/>
        <v>27.9939389953636</v>
      </c>
      <c r="AY417" s="7">
        <f t="shared" ref="AY417:AZ417" si="1730">((AD417/AD356)-1)*100</f>
        <v>73.189450826877774</v>
      </c>
      <c r="AZ417" s="7">
        <f t="shared" si="1730"/>
        <v>-9.1176673831764976</v>
      </c>
      <c r="BA417" s="7">
        <f t="shared" si="1598"/>
        <v>37.111606378540095</v>
      </c>
      <c r="BB417" s="7"/>
      <c r="BC417" s="7">
        <f t="shared" si="1538"/>
        <v>191.29692677618374</v>
      </c>
      <c r="BD417" s="7">
        <f t="shared" ref="BD417:BE417" si="1731">((AD417/AD305)-1)*100</f>
        <v>109.08661820101422</v>
      </c>
      <c r="BE417" s="7">
        <f t="shared" si="1731"/>
        <v>105.83279226954505</v>
      </c>
      <c r="BF417" s="7">
        <f t="shared" si="1540"/>
        <v>85.464134506638686</v>
      </c>
      <c r="BH417" s="1">
        <f t="shared" si="1691"/>
        <v>323</v>
      </c>
      <c r="BI417" s="1">
        <f t="shared" si="1692"/>
        <v>281</v>
      </c>
      <c r="BJ417" s="1">
        <f t="shared" si="1693"/>
        <v>308</v>
      </c>
      <c r="BK417" s="1">
        <f t="shared" si="1694"/>
        <v>209</v>
      </c>
      <c r="BL417" s="1">
        <f t="shared" si="1695"/>
        <v>395</v>
      </c>
      <c r="BN417" s="1">
        <f t="shared" si="1604"/>
        <v>346</v>
      </c>
      <c r="BO417" s="1">
        <f t="shared" si="1605"/>
        <v>323</v>
      </c>
      <c r="BP417" s="1">
        <f t="shared" si="1606"/>
        <v>310</v>
      </c>
      <c r="BQ417" s="1">
        <f t="shared" si="1607"/>
        <v>145</v>
      </c>
      <c r="BR417" s="1">
        <f t="shared" si="1608"/>
        <v>346</v>
      </c>
      <c r="BT417" s="1">
        <f t="shared" si="1545"/>
        <v>295</v>
      </c>
      <c r="BU417" s="1">
        <f t="shared" si="1546"/>
        <v>295</v>
      </c>
      <c r="BV417" s="1">
        <f t="shared" si="1547"/>
        <v>295</v>
      </c>
      <c r="BW417" s="1">
        <f t="shared" si="1548"/>
        <v>115</v>
      </c>
      <c r="BX417" s="1">
        <f t="shared" si="1549"/>
        <v>295</v>
      </c>
    </row>
    <row r="418" spans="1:76">
      <c r="A418" s="1">
        <v>2005</v>
      </c>
      <c r="B418" s="1">
        <v>11</v>
      </c>
      <c r="C418" s="4">
        <v>-3.8477999999999999</v>
      </c>
      <c r="D418" s="4">
        <v>3.7822</v>
      </c>
      <c r="E418" s="2">
        <f t="shared" si="1623"/>
        <v>46233.712230999343</v>
      </c>
      <c r="F418" s="2">
        <f t="shared" si="1624"/>
        <v>37367.243390128191</v>
      </c>
      <c r="G418" s="5">
        <f t="shared" si="1625"/>
        <v>1.2372791792078921</v>
      </c>
      <c r="H418" s="4">
        <f t="shared" si="1626"/>
        <v>1.2422470871645446</v>
      </c>
      <c r="I418" s="4">
        <f t="shared" si="1627"/>
        <v>1.3131572285394817</v>
      </c>
      <c r="J418" s="4">
        <f t="shared" si="1628"/>
        <v>-7.0910141374937119E-2</v>
      </c>
      <c r="K418" s="2" t="str">
        <f t="shared" si="1637"/>
        <v>GSCI</v>
      </c>
      <c r="L418" s="11">
        <f t="shared" si="1638"/>
        <v>129285.47362171224</v>
      </c>
      <c r="M418" s="2">
        <f t="shared" si="1629"/>
        <v>61641.416516797472</v>
      </c>
      <c r="N418" s="2">
        <f t="shared" si="1630"/>
        <v>33153.636227527546</v>
      </c>
      <c r="O418" s="2">
        <f t="shared" si="1631"/>
        <v>28487.780289269929</v>
      </c>
      <c r="P418" s="2">
        <f t="shared" si="1639"/>
        <v>46233.712230999343</v>
      </c>
      <c r="Q418" s="2">
        <f t="shared" si="1640"/>
        <v>37367.243390128191</v>
      </c>
      <c r="U418" s="5">
        <f t="shared" si="1632"/>
        <v>-3.8477999999999999</v>
      </c>
      <c r="V418" s="4">
        <v>3.7603</v>
      </c>
      <c r="X418" s="6">
        <v>38657</v>
      </c>
      <c r="Y418" s="2" t="str">
        <f t="shared" si="1641"/>
        <v>DBC</v>
      </c>
      <c r="Z418" s="11">
        <f t="shared" si="1646"/>
        <v>127309.22314101084</v>
      </c>
      <c r="AA418" s="16">
        <f t="shared" si="1492"/>
        <v>60951.14003653104</v>
      </c>
      <c r="AB418" s="16">
        <f t="shared" si="1493"/>
        <v>32798.673483369981</v>
      </c>
      <c r="AC418" s="16">
        <f t="shared" si="1494"/>
        <v>28152.466553161063</v>
      </c>
      <c r="AD418" s="2">
        <f t="shared" si="1617"/>
        <v>46233.712230999343</v>
      </c>
      <c r="AE418" s="2">
        <f t="shared" si="1618"/>
        <v>36570.066931548441</v>
      </c>
      <c r="AF418" s="12" t="str">
        <f t="shared" si="1685"/>
        <v/>
      </c>
      <c r="AG418" s="13" t="str">
        <f t="shared" si="1679"/>
        <v/>
      </c>
      <c r="AH418" s="13" t="str">
        <f t="shared" ref="AH418:AI418" si="1732">IF($B418=12,((AD418/AD406)-1)*100,"")</f>
        <v/>
      </c>
      <c r="AI418" s="13" t="str">
        <f t="shared" si="1732"/>
        <v/>
      </c>
      <c r="AK418" s="12"/>
      <c r="AS418" s="7">
        <f t="shared" si="1681"/>
        <v>-8.6840437844470593</v>
      </c>
      <c r="AT418" s="7">
        <f t="shared" ref="AT418:AU418" si="1733">((AD418/AD406)-1)*100</f>
        <v>9.8607960158707986</v>
      </c>
      <c r="AU418" s="7">
        <f t="shared" si="1733"/>
        <v>8.3111109537744809</v>
      </c>
      <c r="AV418" s="7">
        <f t="shared" si="1688"/>
        <v>-16.99515473822154</v>
      </c>
      <c r="AW418" s="7"/>
      <c r="AX418" s="7">
        <f t="shared" si="1596"/>
        <v>22.792337075269398</v>
      </c>
      <c r="AY418" s="7">
        <f t="shared" ref="AY418:AZ418" si="1734">((AD418/AD357)-1)*100</f>
        <v>66.15112864512372</v>
      </c>
      <c r="AZ418" s="7">
        <f t="shared" si="1734"/>
        <v>-5.3051521244492861</v>
      </c>
      <c r="BA418" s="7">
        <f t="shared" si="1598"/>
        <v>28.097489199718684</v>
      </c>
      <c r="BB418" s="7"/>
      <c r="BC418" s="7">
        <f t="shared" si="1538"/>
        <v>194.00174206938115</v>
      </c>
      <c r="BD418" s="7">
        <f t="shared" ref="BD418:BE418" si="1735">((AD418/AD306)-1)*100</f>
        <v>111.0280759732329</v>
      </c>
      <c r="BE418" s="7">
        <f t="shared" si="1735"/>
        <v>123.42743670814281</v>
      </c>
      <c r="BF418" s="7">
        <f t="shared" si="1540"/>
        <v>70.574305361238345</v>
      </c>
      <c r="BH418" s="1">
        <f t="shared" si="1691"/>
        <v>323</v>
      </c>
      <c r="BI418" s="1">
        <f t="shared" si="1692"/>
        <v>282</v>
      </c>
      <c r="BJ418" s="1">
        <f t="shared" si="1693"/>
        <v>309</v>
      </c>
      <c r="BK418" s="1">
        <f t="shared" si="1694"/>
        <v>209</v>
      </c>
      <c r="BL418" s="1">
        <f t="shared" si="1695"/>
        <v>396</v>
      </c>
      <c r="BN418" s="1">
        <f t="shared" si="1604"/>
        <v>347</v>
      </c>
      <c r="BO418" s="1">
        <f t="shared" si="1605"/>
        <v>324</v>
      </c>
      <c r="BP418" s="1">
        <f t="shared" si="1606"/>
        <v>310</v>
      </c>
      <c r="BQ418" s="1">
        <f t="shared" si="1607"/>
        <v>146</v>
      </c>
      <c r="BR418" s="1">
        <f t="shared" si="1608"/>
        <v>347</v>
      </c>
      <c r="BT418" s="1">
        <f t="shared" si="1545"/>
        <v>296</v>
      </c>
      <c r="BU418" s="1">
        <f t="shared" si="1546"/>
        <v>296</v>
      </c>
      <c r="BV418" s="1">
        <f t="shared" si="1547"/>
        <v>296</v>
      </c>
      <c r="BW418" s="1">
        <f t="shared" si="1548"/>
        <v>116</v>
      </c>
      <c r="BX418" s="1">
        <f t="shared" si="1549"/>
        <v>296</v>
      </c>
    </row>
    <row r="419" spans="1:76">
      <c r="A419" s="1">
        <v>2005</v>
      </c>
      <c r="B419" s="1">
        <v>12</v>
      </c>
      <c r="C419" s="4">
        <v>2.8685</v>
      </c>
      <c r="D419" s="4">
        <v>3.4299999999999997E-2</v>
      </c>
      <c r="E419" s="2">
        <f t="shared" si="1623"/>
        <v>47559.926266345559</v>
      </c>
      <c r="F419" s="2">
        <f t="shared" si="1624"/>
        <v>37380.060354611007</v>
      </c>
      <c r="G419" s="5">
        <f t="shared" si="1625"/>
        <v>1.2723341218596727</v>
      </c>
      <c r="H419" s="4">
        <f t="shared" si="1626"/>
        <v>1.2709014059218096</v>
      </c>
      <c r="I419" s="4">
        <f t="shared" si="1627"/>
        <v>1.3024143057290056</v>
      </c>
      <c r="J419" s="4">
        <f t="shared" si="1628"/>
        <v>-3.1512899807196071E-2</v>
      </c>
      <c r="K419" s="2" t="str">
        <f t="shared" si="1637"/>
        <v xml:space="preserve">      SPX</v>
      </c>
      <c r="L419" s="11">
        <f t="shared" si="1638"/>
        <v>129329.81853916448</v>
      </c>
      <c r="M419" s="2">
        <f t="shared" si="1629"/>
        <v>62602.199880623317</v>
      </c>
      <c r="N419" s="2">
        <f t="shared" si="1630"/>
        <v>34104.648282714174</v>
      </c>
      <c r="O419" s="2">
        <f t="shared" si="1631"/>
        <v>28497.551597909147</v>
      </c>
      <c r="P419" s="2">
        <f t="shared" si="1639"/>
        <v>47559.926266345559</v>
      </c>
      <c r="Q419" s="2">
        <f t="shared" si="1640"/>
        <v>37380.060354611007</v>
      </c>
      <c r="U419" s="5">
        <f t="shared" si="1632"/>
        <v>2.8685</v>
      </c>
      <c r="V419" s="4">
        <v>2.5000000000000001E-2</v>
      </c>
      <c r="X419" s="6">
        <v>38687</v>
      </c>
      <c r="Y419" s="2" t="str">
        <f t="shared" si="1641"/>
        <v xml:space="preserve">      SPY</v>
      </c>
      <c r="Z419" s="11">
        <f t="shared" si="1646"/>
        <v>127341.0504467961</v>
      </c>
      <c r="AA419" s="16">
        <f t="shared" si="1492"/>
        <v>61899.008102039807</v>
      </c>
      <c r="AB419" s="16">
        <f t="shared" si="1493"/>
        <v>33739.503432240454</v>
      </c>
      <c r="AC419" s="16">
        <f t="shared" si="1494"/>
        <v>28159.504669799357</v>
      </c>
      <c r="AD419" s="2">
        <f t="shared" si="1617"/>
        <v>47559.926266345559</v>
      </c>
      <c r="AE419" s="2">
        <f t="shared" si="1618"/>
        <v>36579.209448281334</v>
      </c>
      <c r="AF419" s="12">
        <f t="shared" si="1685"/>
        <v>2005</v>
      </c>
      <c r="AG419" s="13">
        <f t="shared" si="1679"/>
        <v>1.4746856560467148</v>
      </c>
      <c r="AH419" s="13">
        <f t="shared" ref="AH419:AI419" si="1736">IF($B419=12,((AD419/AD407)-1)*100,"")</f>
        <v>25.553155433185193</v>
      </c>
      <c r="AI419" s="13">
        <f t="shared" si="1736"/>
        <v>4.7885803603852528</v>
      </c>
      <c r="AK419" s="12"/>
      <c r="AS419" s="7">
        <f t="shared" si="1681"/>
        <v>1.4746856560467148</v>
      </c>
      <c r="AT419" s="7">
        <f t="shared" ref="AT419:AU419" si="1737">((AD419/AD407)-1)*100</f>
        <v>25.553155433185193</v>
      </c>
      <c r="AU419" s="7">
        <f t="shared" si="1737"/>
        <v>4.7885803603852528</v>
      </c>
      <c r="AV419" s="7">
        <f t="shared" si="1688"/>
        <v>-3.3138947043385381</v>
      </c>
      <c r="AW419" s="7"/>
      <c r="AX419" s="7">
        <f t="shared" si="1596"/>
        <v>12.459447257015221</v>
      </c>
      <c r="AY419" s="7">
        <f t="shared" ref="AY419:AZ419" si="1738">((AD419/AD358)-1)*100</f>
        <v>56.495488521132621</v>
      </c>
      <c r="AZ419" s="7">
        <f t="shared" si="1738"/>
        <v>2.8085243702115736</v>
      </c>
      <c r="BA419" s="7">
        <f t="shared" si="1598"/>
        <v>9.650922886803647</v>
      </c>
      <c r="BB419" s="7"/>
      <c r="BC419" s="7">
        <f t="shared" si="1538"/>
        <v>184.90031283050493</v>
      </c>
      <c r="BD419" s="7">
        <f t="shared" ref="BD419:BE419" si="1739">((AD419/AD307)-1)*100</f>
        <v>110.30863698699589</v>
      </c>
      <c r="BE419" s="7">
        <f t="shared" si="1739"/>
        <v>118.94392908558839</v>
      </c>
      <c r="BF419" s="7">
        <f t="shared" si="1540"/>
        <v>65.956383744916536</v>
      </c>
      <c r="BH419" s="1">
        <f t="shared" si="1691"/>
        <v>324</v>
      </c>
      <c r="BI419" s="1">
        <f t="shared" si="1692"/>
        <v>283</v>
      </c>
      <c r="BJ419" s="1">
        <f t="shared" si="1693"/>
        <v>310</v>
      </c>
      <c r="BK419" s="1">
        <f t="shared" si="1694"/>
        <v>209</v>
      </c>
      <c r="BL419" s="1">
        <f t="shared" si="1695"/>
        <v>397</v>
      </c>
      <c r="BN419" s="1">
        <f t="shared" si="1604"/>
        <v>348</v>
      </c>
      <c r="BO419" s="1">
        <f t="shared" si="1605"/>
        <v>325</v>
      </c>
      <c r="BP419" s="1">
        <f t="shared" si="1606"/>
        <v>311</v>
      </c>
      <c r="BQ419" s="1">
        <f t="shared" si="1607"/>
        <v>147</v>
      </c>
      <c r="BR419" s="1">
        <f t="shared" si="1608"/>
        <v>348</v>
      </c>
      <c r="BT419" s="1">
        <f t="shared" si="1545"/>
        <v>297</v>
      </c>
      <c r="BU419" s="1">
        <f t="shared" si="1546"/>
        <v>297</v>
      </c>
      <c r="BV419" s="1">
        <f t="shared" si="1547"/>
        <v>297</v>
      </c>
      <c r="BW419" s="1">
        <f t="shared" si="1548"/>
        <v>117</v>
      </c>
      <c r="BX419" s="1">
        <f t="shared" si="1549"/>
        <v>297</v>
      </c>
    </row>
    <row r="420" spans="1:76">
      <c r="A420" s="1">
        <v>2006</v>
      </c>
      <c r="B420" s="1">
        <v>1</v>
      </c>
      <c r="C420" s="4">
        <v>4.3341000000000003</v>
      </c>
      <c r="D420" s="4">
        <v>2.6482999999999999</v>
      </c>
      <c r="E420" s="2">
        <f t="shared" si="1623"/>
        <v>49621.221030655244</v>
      </c>
      <c r="F420" s="2">
        <f t="shared" si="1624"/>
        <v>38369.996492982173</v>
      </c>
      <c r="G420" s="5">
        <f t="shared" si="1625"/>
        <v>1.2932297515255418</v>
      </c>
      <c r="H420" s="4">
        <f t="shared" si="1626"/>
        <v>1.2921664969729831</v>
      </c>
      <c r="I420" s="4">
        <f t="shared" si="1627"/>
        <v>1.2999973177807258</v>
      </c>
      <c r="J420" s="4">
        <f t="shared" si="1628"/>
        <v>-7.8308208077426666E-3</v>
      </c>
      <c r="K420" s="2" t="str">
        <f t="shared" si="1637"/>
        <v xml:space="preserve">      SPX</v>
      </c>
      <c r="L420" s="11">
        <f t="shared" si="1638"/>
        <v>132754.86012353719</v>
      </c>
      <c r="M420" s="2">
        <f t="shared" si="1629"/>
        <v>64787.767882855638</v>
      </c>
      <c r="N420" s="2">
        <f t="shared" si="1630"/>
        <v>32657.720912824709</v>
      </c>
      <c r="O420" s="2">
        <f t="shared" si="1631"/>
        <v>32130.046970030933</v>
      </c>
      <c r="P420" s="2">
        <f t="shared" si="1639"/>
        <v>49621.221030655244</v>
      </c>
      <c r="Q420" s="2">
        <f t="shared" si="1640"/>
        <v>38369.996492982173</v>
      </c>
      <c r="U420" s="5">
        <f t="shared" si="1632"/>
        <v>4.3341000000000003</v>
      </c>
      <c r="V420" s="4">
        <v>2.6461999999999999</v>
      </c>
      <c r="X420" s="6">
        <v>38718</v>
      </c>
      <c r="Y420" s="2" t="str">
        <f t="shared" si="1641"/>
        <v xml:space="preserve">      SPY</v>
      </c>
      <c r="Z420" s="11">
        <f t="shared" si="1646"/>
        <v>130710.74932371921</v>
      </c>
      <c r="AA420" s="16">
        <f t="shared" si="1492"/>
        <v>64059.37633331315</v>
      </c>
      <c r="AB420" s="16">
        <f t="shared" si="1493"/>
        <v>32290.886506095158</v>
      </c>
      <c r="AC420" s="16">
        <f t="shared" si="1494"/>
        <v>31768.489827217993</v>
      </c>
      <c r="AD420" s="2">
        <f t="shared" si="1617"/>
        <v>49621.221030655244</v>
      </c>
      <c r="AE420" s="2">
        <f t="shared" si="1618"/>
        <v>37547.168488701755</v>
      </c>
      <c r="AF420" s="12" t="str">
        <f t="shared" si="1685"/>
        <v/>
      </c>
      <c r="AG420" s="13" t="str">
        <f t="shared" si="1679"/>
        <v/>
      </c>
      <c r="AH420" s="13" t="str">
        <f t="shared" ref="AH420:AI420" si="1740">IF($B420=12,((AD420/AD408)-1)*100,"")</f>
        <v/>
      </c>
      <c r="AI420" s="13" t="str">
        <f t="shared" si="1740"/>
        <v/>
      </c>
      <c r="AK420" s="12"/>
      <c r="AS420" s="7">
        <f t="shared" si="1681"/>
        <v>6.7654118998817347</v>
      </c>
      <c r="AT420" s="7">
        <f t="shared" ref="AT420:AU420" si="1741">((AD420/AD408)-1)*100</f>
        <v>22.698381012288028</v>
      </c>
      <c r="AU420" s="7">
        <f t="shared" si="1741"/>
        <v>10.252087722665703</v>
      </c>
      <c r="AV420" s="7">
        <f t="shared" si="1688"/>
        <v>-3.486675822783968</v>
      </c>
      <c r="AW420" s="7"/>
      <c r="AX420" s="7">
        <f t="shared" si="1596"/>
        <v>17.865379683260141</v>
      </c>
      <c r="AY420" s="7">
        <f t="shared" ref="AY420:AZ420" si="1742">((AD420/AD359)-1)*100</f>
        <v>66.715329436111332</v>
      </c>
      <c r="AZ420" s="7">
        <f t="shared" si="1742"/>
        <v>4.9927406229938853</v>
      </c>
      <c r="BA420" s="7">
        <f t="shared" si="1598"/>
        <v>12.872639060266255</v>
      </c>
      <c r="BB420" s="7"/>
      <c r="BC420" s="7">
        <f t="shared" si="1538"/>
        <v>182.42293316113299</v>
      </c>
      <c r="BD420" s="7">
        <f t="shared" ref="BD420:BE420" si="1743">((AD420/AD308)-1)*100</f>
        <v>111.90809125808987</v>
      </c>
      <c r="BE420" s="7">
        <f t="shared" si="1743"/>
        <v>112.83402893286505</v>
      </c>
      <c r="BF420" s="7">
        <f t="shared" si="1540"/>
        <v>69.588904228267936</v>
      </c>
      <c r="BH420" s="1">
        <f t="shared" si="1691"/>
        <v>325</v>
      </c>
      <c r="BI420" s="1">
        <f t="shared" si="1692"/>
        <v>284</v>
      </c>
      <c r="BJ420" s="1">
        <f t="shared" si="1693"/>
        <v>311</v>
      </c>
      <c r="BK420" s="1">
        <f t="shared" si="1694"/>
        <v>209</v>
      </c>
      <c r="BL420" s="1">
        <f t="shared" si="1695"/>
        <v>398</v>
      </c>
      <c r="BN420" s="1">
        <f t="shared" si="1604"/>
        <v>349</v>
      </c>
      <c r="BO420" s="1">
        <f t="shared" si="1605"/>
        <v>326</v>
      </c>
      <c r="BP420" s="1">
        <f t="shared" si="1606"/>
        <v>312</v>
      </c>
      <c r="BQ420" s="1">
        <f t="shared" si="1607"/>
        <v>148</v>
      </c>
      <c r="BR420" s="1">
        <f t="shared" si="1608"/>
        <v>349</v>
      </c>
      <c r="BT420" s="1">
        <f t="shared" si="1545"/>
        <v>298</v>
      </c>
      <c r="BU420" s="1">
        <f t="shared" si="1546"/>
        <v>298</v>
      </c>
      <c r="BV420" s="1">
        <f t="shared" si="1547"/>
        <v>298</v>
      </c>
      <c r="BW420" s="1">
        <f t="shared" si="1548"/>
        <v>118</v>
      </c>
      <c r="BX420" s="1">
        <f t="shared" si="1549"/>
        <v>298</v>
      </c>
    </row>
    <row r="421" spans="1:76">
      <c r="A421" s="1">
        <v>2006</v>
      </c>
      <c r="B421" s="1">
        <v>2</v>
      </c>
      <c r="C421" s="4">
        <v>-10.1044</v>
      </c>
      <c r="D421" s="4">
        <v>0.27139999999999997</v>
      </c>
      <c r="E421" s="2">
        <f t="shared" si="1623"/>
        <v>44607.294372833712</v>
      </c>
      <c r="F421" s="2">
        <f t="shared" si="1624"/>
        <v>38474.13266346413</v>
      </c>
      <c r="G421" s="5">
        <f t="shared" si="1625"/>
        <v>1.1594100057567709</v>
      </c>
      <c r="H421" s="4">
        <f t="shared" si="1626"/>
        <v>1.1657317434337333</v>
      </c>
      <c r="I421" s="4">
        <f t="shared" si="1627"/>
        <v>1.2630006567217904</v>
      </c>
      <c r="J421" s="4">
        <f t="shared" si="1628"/>
        <v>-9.7268913288057091E-2</v>
      </c>
      <c r="K421" s="2" t="str">
        <f t="shared" si="1637"/>
        <v xml:space="preserve">      SPX</v>
      </c>
      <c r="L421" s="11">
        <f t="shared" si="1638"/>
        <v>133115.15681391247</v>
      </c>
      <c r="M421" s="2">
        <f t="shared" si="1629"/>
        <v>61575.10207841685</v>
      </c>
      <c r="N421" s="2">
        <f t="shared" si="1630"/>
        <v>29357.854160909246</v>
      </c>
      <c r="O421" s="2">
        <f t="shared" si="1631"/>
        <v>32217.247917507601</v>
      </c>
      <c r="P421" s="2">
        <f t="shared" si="1639"/>
        <v>44607.294372833712</v>
      </c>
      <c r="Q421" s="2">
        <f t="shared" si="1640"/>
        <v>38474.13266346413</v>
      </c>
      <c r="U421" s="5">
        <f t="shared" si="1632"/>
        <v>-10.1044</v>
      </c>
      <c r="V421" s="4">
        <v>0.26450000000000001</v>
      </c>
      <c r="X421" s="6">
        <v>38749</v>
      </c>
      <c r="Y421" s="2" t="str">
        <f t="shared" si="1641"/>
        <v xml:space="preserve">      SPY</v>
      </c>
      <c r="Z421" s="11">
        <f t="shared" si="1646"/>
        <v>131056.47925568045</v>
      </c>
      <c r="AA421" s="16">
        <f t="shared" si="1492"/>
        <v>60880.603652784266</v>
      </c>
      <c r="AB421" s="16">
        <f t="shared" si="1493"/>
        <v>29028.086169973278</v>
      </c>
      <c r="AC421" s="16">
        <f t="shared" si="1494"/>
        <v>31852.517482810985</v>
      </c>
      <c r="AD421" s="2">
        <f t="shared" si="1617"/>
        <v>44607.294372833712</v>
      </c>
      <c r="AE421" s="2">
        <f t="shared" si="1618"/>
        <v>37646.48074935437</v>
      </c>
      <c r="AF421" s="12" t="str">
        <f t="shared" si="1685"/>
        <v/>
      </c>
      <c r="AG421" s="13" t="str">
        <f t="shared" si="1679"/>
        <v/>
      </c>
      <c r="AH421" s="13" t="str">
        <f t="shared" ref="AH421:AI421" si="1744">IF($B421=12,((AD421/AD409)-1)*100,"")</f>
        <v/>
      </c>
      <c r="AI421" s="13" t="str">
        <f t="shared" si="1744"/>
        <v/>
      </c>
      <c r="AK421" s="12"/>
      <c r="AS421" s="7">
        <f t="shared" si="1681"/>
        <v>4.8515851125886522</v>
      </c>
      <c r="AT421" s="7">
        <f t="shared" ref="AT421:AU421" si="1745">((AD421/AD409)-1)*100</f>
        <v>3.8354434228866419</v>
      </c>
      <c r="AU421" s="7">
        <f t="shared" si="1745"/>
        <v>8.2757604169977341</v>
      </c>
      <c r="AV421" s="7">
        <f t="shared" si="1688"/>
        <v>-3.4241753044090819</v>
      </c>
      <c r="AW421" s="7"/>
      <c r="AX421" s="7">
        <f t="shared" si="1596"/>
        <v>24.800943699366229</v>
      </c>
      <c r="AY421" s="7">
        <f t="shared" ref="AY421:AZ421" si="1746">((AD421/AD360)-1)*100</f>
        <v>58.269921787437106</v>
      </c>
      <c r="AZ421" s="7">
        <f t="shared" si="1746"/>
        <v>1.6720685710742256</v>
      </c>
      <c r="BA421" s="7">
        <f t="shared" si="1598"/>
        <v>23.128875128292002</v>
      </c>
      <c r="BB421" s="7"/>
      <c r="BC421" s="7">
        <f t="shared" si="1538"/>
        <v>183.8725263219911</v>
      </c>
      <c r="BD421" s="7">
        <f t="shared" ref="BD421:BE421" si="1747">((AD421/AD309)-1)*100</f>
        <v>90.968697611596141</v>
      </c>
      <c r="BE421" s="7">
        <f t="shared" si="1747"/>
        <v>107.69067368003356</v>
      </c>
      <c r="BF421" s="7">
        <f t="shared" si="1540"/>
        <v>76.181852641957548</v>
      </c>
      <c r="BH421" s="1">
        <f t="shared" si="1691"/>
        <v>326</v>
      </c>
      <c r="BI421" s="1">
        <f t="shared" si="1692"/>
        <v>285</v>
      </c>
      <c r="BJ421" s="1">
        <f t="shared" si="1693"/>
        <v>312</v>
      </c>
      <c r="BK421" s="1">
        <f t="shared" si="1694"/>
        <v>209</v>
      </c>
      <c r="BL421" s="1">
        <f t="shared" si="1695"/>
        <v>399</v>
      </c>
      <c r="BN421" s="1">
        <f t="shared" si="1604"/>
        <v>350</v>
      </c>
      <c r="BO421" s="1">
        <f t="shared" si="1605"/>
        <v>327</v>
      </c>
      <c r="BP421" s="1">
        <f t="shared" si="1606"/>
        <v>313</v>
      </c>
      <c r="BQ421" s="1">
        <f t="shared" si="1607"/>
        <v>149</v>
      </c>
      <c r="BR421" s="1">
        <f t="shared" si="1608"/>
        <v>350</v>
      </c>
      <c r="BT421" s="1">
        <f t="shared" si="1545"/>
        <v>299</v>
      </c>
      <c r="BU421" s="1">
        <f t="shared" si="1546"/>
        <v>299</v>
      </c>
      <c r="BV421" s="1">
        <f t="shared" si="1547"/>
        <v>299</v>
      </c>
      <c r="BW421" s="1">
        <f t="shared" si="1548"/>
        <v>119</v>
      </c>
      <c r="BX421" s="1">
        <f t="shared" si="1549"/>
        <v>299</v>
      </c>
    </row>
    <row r="422" spans="1:76">
      <c r="A422" s="1">
        <v>2006</v>
      </c>
      <c r="B422" s="1">
        <v>3</v>
      </c>
      <c r="C422" s="4">
        <v>5.1303999999999998</v>
      </c>
      <c r="D422" s="4">
        <v>1.2447999999999999</v>
      </c>
      <c r="E422" s="2">
        <f t="shared" si="1623"/>
        <v>46895.827003337574</v>
      </c>
      <c r="F422" s="2">
        <f t="shared" si="1624"/>
        <v>38953.058666858931</v>
      </c>
      <c r="G422" s="5">
        <f t="shared" si="1625"/>
        <v>1.203906152900807</v>
      </c>
      <c r="H422" s="4">
        <f t="shared" si="1626"/>
        <v>1.2020883238785653</v>
      </c>
      <c r="I422" s="4">
        <f t="shared" si="1627"/>
        <v>1.2474494715057423</v>
      </c>
      <c r="J422" s="4">
        <f t="shared" si="1628"/>
        <v>-4.5361147627176912E-2</v>
      </c>
      <c r="K422" s="2" t="str">
        <f t="shared" si="1637"/>
        <v xml:space="preserve">      SPX</v>
      </c>
      <c r="L422" s="11">
        <f t="shared" si="1638"/>
        <v>134772.17428593207</v>
      </c>
      <c r="M422" s="2">
        <f t="shared" si="1629"/>
        <v>63482.31773036527</v>
      </c>
      <c r="N422" s="2">
        <f t="shared" si="1630"/>
        <v>30864.029510780536</v>
      </c>
      <c r="O422" s="2">
        <f t="shared" si="1631"/>
        <v>32618.288219584734</v>
      </c>
      <c r="P422" s="2">
        <f t="shared" si="1639"/>
        <v>46895.827003337574</v>
      </c>
      <c r="Q422" s="2">
        <f t="shared" si="1640"/>
        <v>38953.058666858931</v>
      </c>
      <c r="S422" s="1">
        <f>A422</f>
        <v>2006</v>
      </c>
      <c r="T422" s="1">
        <f>B422</f>
        <v>3</v>
      </c>
      <c r="U422" s="4">
        <v>3.6332</v>
      </c>
      <c r="V422" s="4">
        <v>1.2289000000000001</v>
      </c>
      <c r="X422" s="6">
        <v>38777</v>
      </c>
      <c r="Y422" s="2" t="str">
        <f t="shared" si="1641"/>
        <v xml:space="preserve">      SPY</v>
      </c>
      <c r="Z422" s="11">
        <f>IF(J421&gt;0,Z421*(1+(U422/100)),Z421*(1+(V422/100)))</f>
        <v>132667.0323292535</v>
      </c>
      <c r="AA422" s="16">
        <f t="shared" si="1492"/>
        <v>62326.687666857993</v>
      </c>
      <c r="AB422" s="16">
        <f t="shared" si="1493"/>
        <v>30082.73459670075</v>
      </c>
      <c r="AC422" s="16">
        <f t="shared" si="1494"/>
        <v>32243.953070157248</v>
      </c>
      <c r="AD422" s="2">
        <f t="shared" si="1617"/>
        <v>46227.966591987511</v>
      </c>
      <c r="AE422" s="2">
        <f t="shared" si="1618"/>
        <v>38109.118351283185</v>
      </c>
      <c r="AF422" s="12" t="str">
        <f t="shared" si="1685"/>
        <v/>
      </c>
      <c r="AG422" s="13" t="str">
        <f t="shared" si="1679"/>
        <v/>
      </c>
      <c r="AH422" s="13" t="str">
        <f t="shared" ref="AH422:AI422" si="1748">IF($B422=12,((AD422/AD410)-1)*100,"")</f>
        <v/>
      </c>
      <c r="AI422" s="13" t="str">
        <f t="shared" si="1748"/>
        <v/>
      </c>
      <c r="AK422" s="12"/>
      <c r="AS422" s="7">
        <f t="shared" si="1681"/>
        <v>-1.3194523932033353</v>
      </c>
      <c r="AT422" s="7">
        <f t="shared" ref="AT422:AU422" si="1749">((AD422/AD410)-1)*100</f>
        <v>4.5270611957271001E-2</v>
      </c>
      <c r="AU422" s="7">
        <f t="shared" si="1749"/>
        <v>11.58544061144684</v>
      </c>
      <c r="AV422" s="7">
        <f t="shared" si="1688"/>
        <v>-12.904893004650175</v>
      </c>
      <c r="AW422" s="7"/>
      <c r="AX422" s="7">
        <f t="shared" si="1596"/>
        <v>28.123092748159294</v>
      </c>
      <c r="AY422" s="7">
        <f t="shared" ref="AY422:AZ422" si="1750">((AD422/AD361)-1)*100</f>
        <v>66.342154723605091</v>
      </c>
      <c r="AZ422" s="7">
        <f t="shared" si="1750"/>
        <v>13.236202288173903</v>
      </c>
      <c r="BA422" s="7">
        <f t="shared" si="1598"/>
        <v>14.886890459985391</v>
      </c>
      <c r="BB422" s="7"/>
      <c r="BC422" s="7">
        <f t="shared" si="1538"/>
        <v>167.28101498517111</v>
      </c>
      <c r="BD422" s="7">
        <f t="shared" ref="BD422:BE422" si="1751">((AD422/AD310)-1)*100</f>
        <v>82.70280989904218</v>
      </c>
      <c r="BE422" s="7">
        <f t="shared" si="1751"/>
        <v>95.551766785586693</v>
      </c>
      <c r="BF422" s="7">
        <f t="shared" si="1540"/>
        <v>71.729248199584418</v>
      </c>
      <c r="BH422" s="1">
        <f t="shared" si="1691"/>
        <v>326</v>
      </c>
      <c r="BI422" s="1">
        <f t="shared" si="1692"/>
        <v>286</v>
      </c>
      <c r="BJ422" s="1">
        <f t="shared" si="1693"/>
        <v>313</v>
      </c>
      <c r="BK422" s="1">
        <f t="shared" si="1694"/>
        <v>209</v>
      </c>
      <c r="BL422" s="1">
        <f t="shared" si="1695"/>
        <v>400</v>
      </c>
      <c r="BN422" s="1">
        <f t="shared" si="1604"/>
        <v>351</v>
      </c>
      <c r="BO422" s="1">
        <f t="shared" si="1605"/>
        <v>328</v>
      </c>
      <c r="BP422" s="1">
        <f t="shared" si="1606"/>
        <v>314</v>
      </c>
      <c r="BQ422" s="1">
        <f t="shared" si="1607"/>
        <v>150</v>
      </c>
      <c r="BR422" s="1">
        <f t="shared" si="1608"/>
        <v>351</v>
      </c>
      <c r="BT422" s="1">
        <f t="shared" si="1545"/>
        <v>300</v>
      </c>
      <c r="BU422" s="1">
        <f t="shared" si="1546"/>
        <v>300</v>
      </c>
      <c r="BV422" s="1">
        <f t="shared" si="1547"/>
        <v>300</v>
      </c>
      <c r="BW422" s="1">
        <f t="shared" si="1548"/>
        <v>120</v>
      </c>
      <c r="BX422" s="1">
        <f t="shared" si="1549"/>
        <v>300</v>
      </c>
    </row>
    <row r="423" spans="1:76">
      <c r="A423" s="1">
        <v>2006</v>
      </c>
      <c r="B423" s="1">
        <v>4</v>
      </c>
      <c r="C423" s="4">
        <v>6.3334000000000001</v>
      </c>
      <c r="D423" s="4">
        <v>1.3428</v>
      </c>
      <c r="E423" s="2">
        <f t="shared" si="1623"/>
        <v>49865.927310766958</v>
      </c>
      <c r="F423" s="2">
        <f t="shared" si="1624"/>
        <v>39476.120338637513</v>
      </c>
      <c r="G423" s="5">
        <f t="shared" si="1625"/>
        <v>1.2631922003226936</v>
      </c>
      <c r="H423" s="4">
        <f t="shared" si="1626"/>
        <v>1.2602824919205924</v>
      </c>
      <c r="I423" s="4">
        <f t="shared" si="1627"/>
        <v>1.2515922948786242</v>
      </c>
      <c r="J423" s="4">
        <f t="shared" si="1628"/>
        <v>8.6901970419681618E-3</v>
      </c>
      <c r="K423" s="2" t="str">
        <f t="shared" si="1637"/>
        <v xml:space="preserve">      SPX</v>
      </c>
      <c r="L423" s="11">
        <f t="shared" si="1638"/>
        <v>136581.89504224356</v>
      </c>
      <c r="M423" s="2">
        <f t="shared" si="1629"/>
        <v>65875.058549613634</v>
      </c>
      <c r="N423" s="2">
        <f t="shared" si="1630"/>
        <v>32818.771955816308</v>
      </c>
      <c r="O423" s="2">
        <f t="shared" si="1631"/>
        <v>33056.286593797318</v>
      </c>
      <c r="P423" s="2">
        <f t="shared" si="1639"/>
        <v>49865.927310766958</v>
      </c>
      <c r="Q423" s="2">
        <f t="shared" si="1640"/>
        <v>39476.120338637513</v>
      </c>
      <c r="S423" s="1">
        <f t="shared" ref="S423:S486" si="1752">A423</f>
        <v>2006</v>
      </c>
      <c r="T423" s="1">
        <f t="shared" ref="T423:T486" si="1753">B423</f>
        <v>4</v>
      </c>
      <c r="U423" s="4">
        <v>6.5109000000000004</v>
      </c>
      <c r="V423" s="4">
        <v>1.3303</v>
      </c>
      <c r="X423" s="6">
        <v>38808</v>
      </c>
      <c r="Y423" s="2" t="str">
        <f t="shared" ref="Y423:Y486" si="1754">IF(J422&gt;0,"DBC","      SPY")</f>
        <v xml:space="preserve">      SPY</v>
      </c>
      <c r="Z423" s="11">
        <f t="shared" ref="Z423:Z427" si="1755">IF(J422&gt;0,Z422*(1+(U423/100)),Z422*(1+(V423/100)))</f>
        <v>134431.90186032958</v>
      </c>
      <c r="AA423" s="16">
        <f t="shared" si="1492"/>
        <v>64714.285741406893</v>
      </c>
      <c r="AB423" s="16">
        <f t="shared" si="1493"/>
        <v>32041.391363557341</v>
      </c>
      <c r="AC423" s="16">
        <f t="shared" si="1494"/>
        <v>32672.894377849552</v>
      </c>
      <c r="AD423" s="2">
        <f t="shared" si="1617"/>
        <v>49237.823268825232</v>
      </c>
      <c r="AE423" s="2">
        <f t="shared" si="1618"/>
        <v>38616.083952710309</v>
      </c>
      <c r="AF423" s="12" t="str">
        <f t="shared" si="1685"/>
        <v/>
      </c>
      <c r="AG423" s="13" t="str">
        <f t="shared" si="1679"/>
        <v/>
      </c>
      <c r="AH423" s="13" t="str">
        <f t="shared" ref="AH423:AI423" si="1756">IF($B423=12,((AD423/AD411)-1)*100,"")</f>
        <v/>
      </c>
      <c r="AI423" s="13" t="str">
        <f t="shared" si="1756"/>
        <v/>
      </c>
      <c r="AK423" s="12"/>
      <c r="AS423" s="7">
        <f t="shared" si="1681"/>
        <v>9.9442379656422109</v>
      </c>
      <c r="AT423" s="7">
        <f t="shared" ref="AT423:AU423" si="1757">((AD423/AD411)-1)*100</f>
        <v>17.163466308332008</v>
      </c>
      <c r="AU423" s="7">
        <f t="shared" si="1757"/>
        <v>15.263675259107522</v>
      </c>
      <c r="AV423" s="7">
        <f t="shared" si="1688"/>
        <v>-5.3194372934653114</v>
      </c>
      <c r="AW423" s="7"/>
      <c r="AX423" s="7">
        <f t="shared" si="1596"/>
        <v>35.123405898362627</v>
      </c>
      <c r="AY423" s="7">
        <f t="shared" ref="AY423:AZ423" si="1758">((AD423/AD362)-1)*100</f>
        <v>84.399703661093568</v>
      </c>
      <c r="AZ423" s="7">
        <f t="shared" si="1758"/>
        <v>22.481190036072629</v>
      </c>
      <c r="BA423" s="7">
        <f t="shared" si="1598"/>
        <v>12.642215862289998</v>
      </c>
      <c r="BB423" s="7"/>
      <c r="BC423" s="7">
        <f t="shared" si="1538"/>
        <v>176.75902060954249</v>
      </c>
      <c r="BD423" s="7">
        <f t="shared" ref="BD423:BE423" si="1759">((AD423/AD311)-1)*100</f>
        <v>92.739626193746432</v>
      </c>
      <c r="BE423" s="7">
        <f t="shared" si="1759"/>
        <v>102.48619400464069</v>
      </c>
      <c r="BF423" s="7">
        <f t="shared" si="1540"/>
        <v>74.272826604901795</v>
      </c>
      <c r="BH423" s="1">
        <f t="shared" si="1691"/>
        <v>327</v>
      </c>
      <c r="BI423" s="1">
        <f t="shared" si="1692"/>
        <v>287</v>
      </c>
      <c r="BJ423" s="1">
        <f t="shared" si="1693"/>
        <v>314</v>
      </c>
      <c r="BK423" s="1">
        <f t="shared" si="1694"/>
        <v>209</v>
      </c>
      <c r="BL423" s="1">
        <f t="shared" si="1695"/>
        <v>401</v>
      </c>
      <c r="BN423" s="1">
        <f t="shared" si="1604"/>
        <v>352</v>
      </c>
      <c r="BO423" s="1">
        <f t="shared" si="1605"/>
        <v>329</v>
      </c>
      <c r="BP423" s="1">
        <f t="shared" si="1606"/>
        <v>315</v>
      </c>
      <c r="BQ423" s="1">
        <f t="shared" si="1607"/>
        <v>151</v>
      </c>
      <c r="BR423" s="1">
        <f t="shared" si="1608"/>
        <v>352</v>
      </c>
      <c r="BT423" s="1">
        <f t="shared" si="1545"/>
        <v>301</v>
      </c>
      <c r="BU423" s="1">
        <f t="shared" si="1546"/>
        <v>301</v>
      </c>
      <c r="BV423" s="1">
        <f t="shared" si="1547"/>
        <v>301</v>
      </c>
      <c r="BW423" s="1">
        <f t="shared" si="1548"/>
        <v>121</v>
      </c>
      <c r="BX423" s="1">
        <f t="shared" si="1549"/>
        <v>301</v>
      </c>
    </row>
    <row r="424" spans="1:76">
      <c r="A424" s="1">
        <v>2006</v>
      </c>
      <c r="B424" s="1">
        <v>5</v>
      </c>
      <c r="C424" s="4">
        <v>-0.76959999999999995</v>
      </c>
      <c r="D424" s="4">
        <v>-2.8780999999999999</v>
      </c>
      <c r="E424" s="2">
        <f t="shared" si="1623"/>
        <v>49482.15913418329</v>
      </c>
      <c r="F424" s="2">
        <f t="shared" si="1624"/>
        <v>38339.958119171191</v>
      </c>
      <c r="G424" s="5">
        <f t="shared" si="1625"/>
        <v>1.29061588905181</v>
      </c>
      <c r="H424" s="4">
        <f t="shared" si="1626"/>
        <v>1.2891714415693711</v>
      </c>
      <c r="I424" s="4">
        <f t="shared" si="1627"/>
        <v>1.2618616617663048</v>
      </c>
      <c r="J424" s="4">
        <f t="shared" si="1628"/>
        <v>2.730977980306637E-2</v>
      </c>
      <c r="K424" s="2" t="str">
        <f t="shared" si="1637"/>
        <v>GSCI</v>
      </c>
      <c r="L424" s="11">
        <f t="shared" si="1638"/>
        <v>135530.76077799845</v>
      </c>
      <c r="M424" s="2">
        <f t="shared" si="1629"/>
        <v>64671.092296185583</v>
      </c>
      <c r="N424" s="2">
        <f t="shared" si="1630"/>
        <v>32566.198686844346</v>
      </c>
      <c r="O424" s="2">
        <f t="shared" si="1631"/>
        <v>32104.893609341241</v>
      </c>
      <c r="P424" s="2">
        <f t="shared" si="1639"/>
        <v>49482.15913418329</v>
      </c>
      <c r="Q424" s="2">
        <f t="shared" si="1640"/>
        <v>38339.958119171191</v>
      </c>
      <c r="S424" s="1">
        <f t="shared" si="1752"/>
        <v>2006</v>
      </c>
      <c r="T424" s="1">
        <f t="shared" si="1753"/>
        <v>5</v>
      </c>
      <c r="U424" s="4">
        <v>-0.43099999999999999</v>
      </c>
      <c r="V424" s="4">
        <v>-2.8784999999999998</v>
      </c>
      <c r="X424" s="6">
        <v>38838</v>
      </c>
      <c r="Y424" s="2" t="str">
        <f t="shared" si="1754"/>
        <v>DBC</v>
      </c>
      <c r="Z424" s="11">
        <f t="shared" si="1755"/>
        <v>133852.50036331156</v>
      </c>
      <c r="AA424" s="16">
        <f t="shared" si="1492"/>
        <v>63635.698079963564</v>
      </c>
      <c r="AB424" s="16">
        <f t="shared" si="1493"/>
        <v>31903.292966780409</v>
      </c>
      <c r="AC424" s="16">
        <f t="shared" si="1494"/>
        <v>31732.405113183155</v>
      </c>
      <c r="AD424" s="2">
        <f t="shared" si="1617"/>
        <v>49025.608250536592</v>
      </c>
      <c r="AE424" s="2">
        <f t="shared" si="1618"/>
        <v>37504.519976131545</v>
      </c>
      <c r="AF424" s="12" t="str">
        <f t="shared" si="1685"/>
        <v/>
      </c>
      <c r="AG424" s="13" t="str">
        <f t="shared" si="1679"/>
        <v/>
      </c>
      <c r="AH424" s="13" t="str">
        <f t="shared" ref="AH424:AI424" si="1760">IF($B424=12,((AD424/AD412)-1)*100,"")</f>
        <v/>
      </c>
      <c r="AI424" s="13" t="str">
        <f t="shared" si="1760"/>
        <v/>
      </c>
      <c r="AK424" s="12"/>
      <c r="AS424" s="7">
        <f t="shared" si="1681"/>
        <v>10.278499141720809</v>
      </c>
      <c r="AT424" s="7">
        <f t="shared" ref="AT424:AU424" si="1761">((AD424/AD412)-1)*100</f>
        <v>17.519675953933532</v>
      </c>
      <c r="AU424" s="7">
        <f t="shared" si="1761"/>
        <v>8.5115289858993961</v>
      </c>
      <c r="AV424" s="7">
        <f t="shared" si="1688"/>
        <v>1.7669701558214133</v>
      </c>
      <c r="AW424" s="7"/>
      <c r="AX424" s="7">
        <f t="shared" si="1596"/>
        <v>27.684130825357343</v>
      </c>
      <c r="AY424" s="7">
        <f t="shared" ref="AY424:AZ424" si="1762">((AD424/AD363)-1)*100</f>
        <v>74.247501607014371</v>
      </c>
      <c r="AZ424" s="7">
        <f t="shared" si="1762"/>
        <v>10.389764792078203</v>
      </c>
      <c r="BA424" s="7">
        <f t="shared" si="1598"/>
        <v>17.29436603327914</v>
      </c>
      <c r="BB424" s="7"/>
      <c r="BC424" s="7">
        <f t="shared" si="1538"/>
        <v>179.67744771208299</v>
      </c>
      <c r="BD424" s="7">
        <f t="shared" ref="BD424:BE424" si="1763">((AD424/AD312)-1)*100</f>
        <v>94.772067801533936</v>
      </c>
      <c r="BE424" s="7">
        <f t="shared" si="1763"/>
        <v>85.160111769867214</v>
      </c>
      <c r="BF424" s="7">
        <f t="shared" si="1540"/>
        <v>94.51733594221578</v>
      </c>
      <c r="BH424" s="1">
        <f t="shared" si="1691"/>
        <v>328</v>
      </c>
      <c r="BI424" s="1">
        <f t="shared" si="1692"/>
        <v>288</v>
      </c>
      <c r="BJ424" s="1">
        <f t="shared" si="1693"/>
        <v>315</v>
      </c>
      <c r="BK424" s="1">
        <f t="shared" si="1694"/>
        <v>210</v>
      </c>
      <c r="BL424" s="1">
        <f t="shared" si="1695"/>
        <v>402</v>
      </c>
      <c r="BN424" s="1">
        <f t="shared" si="1604"/>
        <v>353</v>
      </c>
      <c r="BO424" s="1">
        <f t="shared" si="1605"/>
        <v>330</v>
      </c>
      <c r="BP424" s="1">
        <f t="shared" si="1606"/>
        <v>316</v>
      </c>
      <c r="BQ424" s="1">
        <f t="shared" si="1607"/>
        <v>152</v>
      </c>
      <c r="BR424" s="1">
        <f t="shared" si="1608"/>
        <v>353</v>
      </c>
      <c r="BT424" s="1">
        <f t="shared" si="1545"/>
        <v>302</v>
      </c>
      <c r="BU424" s="1">
        <f t="shared" si="1546"/>
        <v>302</v>
      </c>
      <c r="BV424" s="1">
        <f t="shared" si="1547"/>
        <v>302</v>
      </c>
      <c r="BW424" s="1">
        <f t="shared" si="1548"/>
        <v>122</v>
      </c>
      <c r="BX424" s="1">
        <f t="shared" si="1549"/>
        <v>302</v>
      </c>
    </row>
    <row r="425" spans="1:76">
      <c r="A425" s="1">
        <v>2006</v>
      </c>
      <c r="B425" s="1">
        <v>6</v>
      </c>
      <c r="C425" s="4">
        <v>1.1624000000000001</v>
      </c>
      <c r="D425" s="4">
        <v>0.1356</v>
      </c>
      <c r="E425" s="2">
        <f t="shared" si="1623"/>
        <v>50057.339751959043</v>
      </c>
      <c r="F425" s="2">
        <f t="shared" si="1624"/>
        <v>38391.947102380786</v>
      </c>
      <c r="G425" s="5">
        <f t="shared" si="1625"/>
        <v>1.3038499875630132</v>
      </c>
      <c r="H425" s="4">
        <f t="shared" si="1626"/>
        <v>1.3031510091823637</v>
      </c>
      <c r="I425" s="4">
        <f t="shared" si="1627"/>
        <v>1.2729112211864912</v>
      </c>
      <c r="J425" s="4">
        <f t="shared" si="1628"/>
        <v>3.0239787995872458E-2</v>
      </c>
      <c r="K425" s="2" t="str">
        <f t="shared" si="1637"/>
        <v>GSCI</v>
      </c>
      <c r="L425" s="11">
        <f t="shared" si="1638"/>
        <v>137106.17034128192</v>
      </c>
      <c r="M425" s="2">
        <f t="shared" si="1629"/>
        <v>65093.17602545573</v>
      </c>
      <c r="N425" s="2">
        <f t="shared" si="1630"/>
        <v>32944.748180380229</v>
      </c>
      <c r="O425" s="2">
        <f t="shared" si="1631"/>
        <v>32148.427845075505</v>
      </c>
      <c r="P425" s="2">
        <f t="shared" si="1639"/>
        <v>50057.339751959043</v>
      </c>
      <c r="Q425" s="2">
        <f t="shared" si="1640"/>
        <v>38391.947102380786</v>
      </c>
      <c r="S425" s="1">
        <f t="shared" si="1752"/>
        <v>2006</v>
      </c>
      <c r="T425" s="1">
        <f t="shared" si="1753"/>
        <v>6</v>
      </c>
      <c r="U425" s="4">
        <v>-0.27550000000000002</v>
      </c>
      <c r="V425" s="4">
        <v>0.13420000000000001</v>
      </c>
      <c r="X425" s="6">
        <v>38869</v>
      </c>
      <c r="Y425" s="2" t="str">
        <f t="shared" si="1754"/>
        <v>DBC</v>
      </c>
      <c r="Z425" s="11">
        <f t="shared" si="1755"/>
        <v>133483.73672481065</v>
      </c>
      <c r="AA425" s="16">
        <f t="shared" si="1492"/>
        <v>63590.389395501974</v>
      </c>
      <c r="AB425" s="16">
        <f t="shared" si="1493"/>
        <v>31815.399394656932</v>
      </c>
      <c r="AC425" s="16">
        <f t="shared" si="1494"/>
        <v>31774.990000845046</v>
      </c>
      <c r="AD425" s="2">
        <f t="shared" si="1617"/>
        <v>48890.542699806363</v>
      </c>
      <c r="AE425" s="2">
        <f t="shared" si="1618"/>
        <v>37554.85104193951</v>
      </c>
      <c r="AF425" s="12" t="str">
        <f t="shared" si="1685"/>
        <v/>
      </c>
      <c r="AG425" s="13" t="str">
        <f t="shared" si="1679"/>
        <v/>
      </c>
      <c r="AH425" s="13" t="str">
        <f t="shared" ref="AH425:AI425" si="1764">IF($B425=12,((AD425/AD413)-1)*100,"")</f>
        <v/>
      </c>
      <c r="AI425" s="13" t="str">
        <f t="shared" si="1764"/>
        <v/>
      </c>
      <c r="AK425" s="12"/>
      <c r="AS425" s="7">
        <f t="shared" si="1681"/>
        <v>9.8370560453605371</v>
      </c>
      <c r="AT425" s="7">
        <f t="shared" ref="AT425:AU425" si="1765">((AD425/AD413)-1)*100</f>
        <v>10.776206526081001</v>
      </c>
      <c r="AU425" s="7">
        <f t="shared" si="1765"/>
        <v>8.5211744262423608</v>
      </c>
      <c r="AV425" s="7">
        <f t="shared" si="1688"/>
        <v>1.3158816191181764</v>
      </c>
      <c r="AW425" s="7"/>
      <c r="AX425" s="7">
        <f t="shared" si="1596"/>
        <v>31.065769488822603</v>
      </c>
      <c r="AY425" s="7">
        <f t="shared" ref="AY425:AZ425" si="1766">((AD425/AD364)-1)*100</f>
        <v>78.862343597460722</v>
      </c>
      <c r="AZ425" s="7">
        <f t="shared" si="1766"/>
        <v>9.8136865933460484</v>
      </c>
      <c r="BA425" s="7">
        <f t="shared" si="1598"/>
        <v>21.252082895476555</v>
      </c>
      <c r="BB425" s="7"/>
      <c r="BC425" s="7">
        <f t="shared" si="1538"/>
        <v>176.76120670802891</v>
      </c>
      <c r="BD425" s="7">
        <f t="shared" ref="BD425:BE425" si="1767">((AD425/AD313)-1)*100</f>
        <v>108.61711760843069</v>
      </c>
      <c r="BE425" s="7">
        <f t="shared" si="1767"/>
        <v>83.982182776793877</v>
      </c>
      <c r="BF425" s="7">
        <f t="shared" si="1540"/>
        <v>92.779023931235031</v>
      </c>
      <c r="BH425" s="1">
        <f t="shared" si="1691"/>
        <v>329</v>
      </c>
      <c r="BI425" s="1">
        <f t="shared" si="1692"/>
        <v>289</v>
      </c>
      <c r="BJ425" s="1">
        <f t="shared" si="1693"/>
        <v>316</v>
      </c>
      <c r="BK425" s="1">
        <f t="shared" si="1694"/>
        <v>211</v>
      </c>
      <c r="BL425" s="1">
        <f t="shared" si="1695"/>
        <v>403</v>
      </c>
      <c r="BN425" s="1">
        <f t="shared" si="1604"/>
        <v>354</v>
      </c>
      <c r="BO425" s="1">
        <f t="shared" si="1605"/>
        <v>331</v>
      </c>
      <c r="BP425" s="1">
        <f t="shared" si="1606"/>
        <v>317</v>
      </c>
      <c r="BQ425" s="1">
        <f t="shared" si="1607"/>
        <v>153</v>
      </c>
      <c r="BR425" s="1">
        <f t="shared" si="1608"/>
        <v>354</v>
      </c>
      <c r="BT425" s="1">
        <f t="shared" si="1545"/>
        <v>303</v>
      </c>
      <c r="BU425" s="1">
        <f t="shared" si="1546"/>
        <v>303</v>
      </c>
      <c r="BV425" s="1">
        <f t="shared" si="1547"/>
        <v>303</v>
      </c>
      <c r="BW425" s="1">
        <f t="shared" si="1548"/>
        <v>123</v>
      </c>
      <c r="BX425" s="1">
        <f t="shared" si="1549"/>
        <v>303</v>
      </c>
    </row>
    <row r="426" spans="1:76">
      <c r="A426" s="1">
        <v>2006</v>
      </c>
      <c r="B426" s="1">
        <v>7</v>
      </c>
      <c r="C426" s="4">
        <v>2.0051999999999999</v>
      </c>
      <c r="D426" s="4">
        <v>0.6169</v>
      </c>
      <c r="E426" s="2">
        <f t="shared" si="1623"/>
        <v>51061.089528665325</v>
      </c>
      <c r="F426" s="2">
        <f t="shared" si="1624"/>
        <v>38628.787024055375</v>
      </c>
      <c r="G426" s="5">
        <f t="shared" si="1625"/>
        <v>1.3218403543675332</v>
      </c>
      <c r="H426" s="4">
        <f t="shared" si="1626"/>
        <v>1.3209503855491918</v>
      </c>
      <c r="I426" s="4">
        <f t="shared" si="1627"/>
        <v>1.285787308865713</v>
      </c>
      <c r="J426" s="4">
        <f t="shared" si="1628"/>
        <v>3.5163076683478733E-2</v>
      </c>
      <c r="K426" s="2" t="str">
        <f t="shared" si="1637"/>
        <v>GSCI</v>
      </c>
      <c r="L426" s="11">
        <f t="shared" si="1638"/>
        <v>139855.4232689653</v>
      </c>
      <c r="M426" s="2">
        <f t="shared" si="1629"/>
        <v>65952.107767344991</v>
      </c>
      <c r="N426" s="2">
        <f t="shared" si="1630"/>
        <v>33605.356270893215</v>
      </c>
      <c r="O426" s="2">
        <f t="shared" si="1631"/>
        <v>32346.75149645178</v>
      </c>
      <c r="P426" s="2">
        <f t="shared" si="1639"/>
        <v>51061.089528665325</v>
      </c>
      <c r="Q426" s="2">
        <f t="shared" si="1640"/>
        <v>38628.787024055375</v>
      </c>
      <c r="S426" s="1">
        <f t="shared" si="1752"/>
        <v>2006</v>
      </c>
      <c r="T426" s="1">
        <f t="shared" si="1753"/>
        <v>7</v>
      </c>
      <c r="U426" s="4">
        <v>1.6575</v>
      </c>
      <c r="V426" s="4">
        <v>0.60940000000000005</v>
      </c>
      <c r="X426" s="6">
        <v>38899</v>
      </c>
      <c r="Y426" s="2" t="str">
        <f t="shared" si="1754"/>
        <v>DBC</v>
      </c>
      <c r="Z426" s="11">
        <f t="shared" si="1755"/>
        <v>135696.22966102438</v>
      </c>
      <c r="AA426" s="16">
        <f t="shared" si="1492"/>
        <v>64311.366429533569</v>
      </c>
      <c r="AB426" s="16">
        <f t="shared" si="1493"/>
        <v>32342.739639623371</v>
      </c>
      <c r="AC426" s="16">
        <f t="shared" si="1494"/>
        <v>31968.626789910199</v>
      </c>
      <c r="AD426" s="2">
        <f t="shared" si="1617"/>
        <v>49700.903445055657</v>
      </c>
      <c r="AE426" s="2">
        <f t="shared" si="1618"/>
        <v>37783.710304189088</v>
      </c>
      <c r="AF426" s="12" t="str">
        <f t="shared" si="1685"/>
        <v/>
      </c>
      <c r="AG426" s="13" t="str">
        <f t="shared" si="1679"/>
        <v/>
      </c>
      <c r="AH426" s="13" t="str">
        <f t="shared" ref="AH426:AI426" si="1768">IF($B426=12,((AD426/AD414)-1)*100,"")</f>
        <v/>
      </c>
      <c r="AI426" s="13" t="str">
        <f t="shared" si="1768"/>
        <v/>
      </c>
      <c r="AK426" s="12"/>
      <c r="AS426" s="7">
        <f t="shared" si="1681"/>
        <v>5.8413078585608957</v>
      </c>
      <c r="AT426" s="7">
        <f t="shared" ref="AT426:AU426" si="1769">((AD426/AD414)-1)*100</f>
        <v>6.7462931042907126</v>
      </c>
      <c r="AU426" s="7">
        <f t="shared" si="1769"/>
        <v>5.2809991950265811</v>
      </c>
      <c r="AV426" s="7">
        <f t="shared" si="1688"/>
        <v>0.56030866353431463</v>
      </c>
      <c r="AW426" s="7"/>
      <c r="AX426" s="7">
        <f t="shared" si="1596"/>
        <v>43.62856205422672</v>
      </c>
      <c r="AY426" s="7">
        <f t="shared" ref="AY426:AZ426" si="1770">((AD426/AD365)-1)*100</f>
        <v>96.006488320683545</v>
      </c>
      <c r="AZ426" s="7">
        <f t="shared" si="1770"/>
        <v>13.236926488574529</v>
      </c>
      <c r="BA426" s="7">
        <f t="shared" si="1598"/>
        <v>30.391635565652191</v>
      </c>
      <c r="BB426" s="7"/>
      <c r="BC426" s="7">
        <f t="shared" si="1538"/>
        <v>193.45439798947424</v>
      </c>
      <c r="BD426" s="7">
        <f t="shared" ref="BD426:BE426" si="1771">((AD426/AD314)-1)*100</f>
        <v>108.55700674304867</v>
      </c>
      <c r="BE426" s="7">
        <f t="shared" si="1771"/>
        <v>93.068004592072413</v>
      </c>
      <c r="BF426" s="7">
        <f t="shared" si="1540"/>
        <v>100.38639339740183</v>
      </c>
      <c r="BH426" s="1">
        <f t="shared" si="1691"/>
        <v>330</v>
      </c>
      <c r="BI426" s="1">
        <f t="shared" si="1692"/>
        <v>290</v>
      </c>
      <c r="BJ426" s="1">
        <f t="shared" si="1693"/>
        <v>317</v>
      </c>
      <c r="BK426" s="1">
        <f t="shared" si="1694"/>
        <v>212</v>
      </c>
      <c r="BL426" s="1">
        <f t="shared" si="1695"/>
        <v>404</v>
      </c>
      <c r="BN426" s="1">
        <f t="shared" si="1604"/>
        <v>355</v>
      </c>
      <c r="BO426" s="1">
        <f t="shared" si="1605"/>
        <v>332</v>
      </c>
      <c r="BP426" s="1">
        <f t="shared" si="1606"/>
        <v>318</v>
      </c>
      <c r="BQ426" s="1">
        <f t="shared" si="1607"/>
        <v>154</v>
      </c>
      <c r="BR426" s="1">
        <f t="shared" si="1608"/>
        <v>355</v>
      </c>
      <c r="BT426" s="1">
        <f t="shared" si="1545"/>
        <v>304</v>
      </c>
      <c r="BU426" s="1">
        <f t="shared" si="1546"/>
        <v>304</v>
      </c>
      <c r="BV426" s="1">
        <f t="shared" si="1547"/>
        <v>304</v>
      </c>
      <c r="BW426" s="1">
        <f t="shared" si="1548"/>
        <v>124</v>
      </c>
      <c r="BX426" s="1">
        <f t="shared" si="1549"/>
        <v>304</v>
      </c>
    </row>
    <row r="427" spans="1:76">
      <c r="A427" s="1">
        <v>2006</v>
      </c>
      <c r="B427" s="1">
        <v>8</v>
      </c>
      <c r="C427" s="4">
        <v>-7.2575000000000003</v>
      </c>
      <c r="D427" s="4">
        <v>2.3793000000000002</v>
      </c>
      <c r="E427" s="2">
        <f t="shared" si="1623"/>
        <v>47355.330956122438</v>
      </c>
      <c r="F427" s="2">
        <f t="shared" si="1624"/>
        <v>39547.881753718721</v>
      </c>
      <c r="G427" s="5">
        <f t="shared" si="1625"/>
        <v>1.1974176329094939</v>
      </c>
      <c r="H427" s="4">
        <f t="shared" si="1626"/>
        <v>1.2033001449399556</v>
      </c>
      <c r="I427" s="4">
        <f t="shared" si="1627"/>
        <v>1.2625321309824975</v>
      </c>
      <c r="J427" s="4">
        <f t="shared" si="1628"/>
        <v>-5.9231986042541873E-2</v>
      </c>
      <c r="K427" s="2" t="str">
        <f t="shared" si="1637"/>
        <v>GSCI</v>
      </c>
      <c r="L427" s="11">
        <f t="shared" si="1638"/>
        <v>129705.41592522014</v>
      </c>
      <c r="M427" s="2">
        <f t="shared" si="1629"/>
        <v>64282.825294339993</v>
      </c>
      <c r="N427" s="2">
        <f t="shared" si="1630"/>
        <v>31166.447539533139</v>
      </c>
      <c r="O427" s="2">
        <f t="shared" si="1631"/>
        <v>33116.377754806854</v>
      </c>
      <c r="P427" s="2">
        <f t="shared" si="1639"/>
        <v>47355.330956122438</v>
      </c>
      <c r="Q427" s="2">
        <f t="shared" si="1640"/>
        <v>39547.881753718721</v>
      </c>
      <c r="S427" s="1">
        <f t="shared" si="1752"/>
        <v>2006</v>
      </c>
      <c r="T427" s="1">
        <f t="shared" si="1753"/>
        <v>8</v>
      </c>
      <c r="U427" s="4">
        <v>-2.7174</v>
      </c>
      <c r="V427" s="4">
        <v>2.3664000000000001</v>
      </c>
      <c r="X427" s="6">
        <v>38930</v>
      </c>
      <c r="Y427" s="2" t="str">
        <f t="shared" si="1754"/>
        <v>DBC</v>
      </c>
      <c r="Z427" s="11">
        <f t="shared" si="1755"/>
        <v>132008.82031621569</v>
      </c>
      <c r="AA427" s="16">
        <f t="shared" si="1492"/>
        <v>64188.99040692288</v>
      </c>
      <c r="AB427" s="16">
        <f t="shared" si="1493"/>
        <v>31463.858032656244</v>
      </c>
      <c r="AC427" s="16">
        <f t="shared" si="1494"/>
        <v>32725.132374266632</v>
      </c>
      <c r="AD427" s="2">
        <f t="shared" si="1617"/>
        <v>48350.331094839712</v>
      </c>
      <c r="AE427" s="2">
        <f t="shared" si="1618"/>
        <v>38677.824024827416</v>
      </c>
      <c r="AF427" s="12" t="str">
        <f t="shared" si="1685"/>
        <v/>
      </c>
      <c r="AG427" s="13" t="str">
        <f t="shared" si="1679"/>
        <v/>
      </c>
      <c r="AH427" s="13" t="str">
        <f t="shared" ref="AH427:AI427" si="1772">IF($B427=12,((AD427/AD415)-1)*100,"")</f>
        <v/>
      </c>
      <c r="AI427" s="13" t="str">
        <f t="shared" si="1772"/>
        <v/>
      </c>
      <c r="AK427" s="12"/>
      <c r="AS427" s="7">
        <f t="shared" si="1681"/>
        <v>-10.576648999889404</v>
      </c>
      <c r="AT427" s="7">
        <f t="shared" ref="AT427:AU427" si="1773">((AD427/AD415)-1)*100</f>
        <v>-9.8120438101371725</v>
      </c>
      <c r="AU427" s="7">
        <f t="shared" si="1773"/>
        <v>8.762982000034004</v>
      </c>
      <c r="AV427" s="7">
        <f t="shared" si="1688"/>
        <v>-19.339630999923408</v>
      </c>
      <c r="AW427" s="7"/>
      <c r="AX427" s="7">
        <f t="shared" si="1596"/>
        <v>41.109032463234698</v>
      </c>
      <c r="AY427" s="7">
        <f t="shared" ref="AY427:AZ427" si="1774">((AD427/AD366)-1)*100</f>
        <v>90.224999583054995</v>
      </c>
      <c r="AZ427" s="7">
        <f t="shared" si="1774"/>
        <v>17.064263152951685</v>
      </c>
      <c r="BA427" s="7">
        <f t="shared" si="1598"/>
        <v>24.044769310283012</v>
      </c>
      <c r="BB427" s="7"/>
      <c r="BC427" s="7">
        <f t="shared" si="1538"/>
        <v>169.43418474047402</v>
      </c>
      <c r="BD427" s="7">
        <f t="shared" ref="BD427:BE427" si="1775">((AD427/AD315)-1)*100</f>
        <v>98.302156552135941</v>
      </c>
      <c r="BE427" s="7">
        <f t="shared" si="1775"/>
        <v>86.528261752340313</v>
      </c>
      <c r="BF427" s="7">
        <f t="shared" si="1540"/>
        <v>82.90592298813371</v>
      </c>
      <c r="BH427" s="1">
        <f t="shared" si="1691"/>
        <v>330</v>
      </c>
      <c r="BI427" s="1">
        <f t="shared" si="1692"/>
        <v>290</v>
      </c>
      <c r="BJ427" s="1">
        <f t="shared" si="1693"/>
        <v>318</v>
      </c>
      <c r="BK427" s="1">
        <f t="shared" si="1694"/>
        <v>212</v>
      </c>
      <c r="BL427" s="1">
        <f t="shared" si="1695"/>
        <v>405</v>
      </c>
      <c r="BN427" s="1">
        <f t="shared" si="1604"/>
        <v>356</v>
      </c>
      <c r="BO427" s="1">
        <f t="shared" si="1605"/>
        <v>333</v>
      </c>
      <c r="BP427" s="1">
        <f t="shared" si="1606"/>
        <v>319</v>
      </c>
      <c r="BQ427" s="1">
        <f t="shared" si="1607"/>
        <v>155</v>
      </c>
      <c r="BR427" s="1">
        <f t="shared" si="1608"/>
        <v>356</v>
      </c>
      <c r="BT427" s="1">
        <f t="shared" si="1545"/>
        <v>305</v>
      </c>
      <c r="BU427" s="1">
        <f t="shared" si="1546"/>
        <v>305</v>
      </c>
      <c r="BV427" s="1">
        <f t="shared" si="1547"/>
        <v>305</v>
      </c>
      <c r="BW427" s="1">
        <f t="shared" si="1548"/>
        <v>125</v>
      </c>
      <c r="BX427" s="1">
        <f t="shared" si="1549"/>
        <v>305</v>
      </c>
    </row>
    <row r="428" spans="1:76">
      <c r="A428" s="1">
        <v>2006</v>
      </c>
      <c r="B428" s="1">
        <v>9</v>
      </c>
      <c r="C428" s="4">
        <v>-10.7064</v>
      </c>
      <c r="D428" s="4">
        <v>2.577</v>
      </c>
      <c r="E428" s="2">
        <f t="shared" si="1623"/>
        <v>42285.279802636142</v>
      </c>
      <c r="F428" s="2">
        <f t="shared" si="1624"/>
        <v>40567.030666512052</v>
      </c>
      <c r="G428" s="5">
        <f t="shared" si="1625"/>
        <v>1.0423558024310244</v>
      </c>
      <c r="H428" s="4">
        <f t="shared" si="1626"/>
        <v>1.0500198187409735</v>
      </c>
      <c r="I428" s="4">
        <f t="shared" si="1627"/>
        <v>1.2045909918900046</v>
      </c>
      <c r="J428" s="4">
        <f t="shared" si="1628"/>
        <v>-0.15457117314903113</v>
      </c>
      <c r="K428" s="2" t="str">
        <f t="shared" si="1637"/>
        <v xml:space="preserve">      SPX</v>
      </c>
      <c r="L428" s="11">
        <f t="shared" si="1638"/>
        <v>133047.92449361307</v>
      </c>
      <c r="M428" s="2">
        <f t="shared" si="1629"/>
        <v>61799.429809708789</v>
      </c>
      <c r="N428" s="2">
        <f t="shared" si="1630"/>
        <v>27829.643000160562</v>
      </c>
      <c r="O428" s="2">
        <f t="shared" si="1631"/>
        <v>33969.786809548226</v>
      </c>
      <c r="P428" s="2">
        <f t="shared" si="1639"/>
        <v>42285.279802636142</v>
      </c>
      <c r="Q428" s="2">
        <f t="shared" si="1640"/>
        <v>40567.030666512052</v>
      </c>
      <c r="S428" s="1">
        <f t="shared" si="1752"/>
        <v>2006</v>
      </c>
      <c r="T428" s="1">
        <f t="shared" si="1753"/>
        <v>9</v>
      </c>
      <c r="U428" s="4">
        <v>-4.5491000000000001</v>
      </c>
      <c r="V428" s="4">
        <v>2.5647000000000002</v>
      </c>
      <c r="X428" s="6">
        <v>38961</v>
      </c>
      <c r="Y428" s="2" t="str">
        <f t="shared" si="1754"/>
        <v xml:space="preserve">      SPY</v>
      </c>
      <c r="Z428" s="11">
        <f t="shared" ref="Z428:Z491" si="1776">IF(J427&gt;0,Z427*(1+(U428/100)),Z427*(1+(V428/100)))</f>
        <v>135394.45053086567</v>
      </c>
      <c r="AA428" s="16">
        <f t="shared" si="1492"/>
        <v>63596.969511162126</v>
      </c>
      <c r="AB428" s="16">
        <f t="shared" si="1493"/>
        <v>30032.53566689268</v>
      </c>
      <c r="AC428" s="16">
        <f t="shared" si="1494"/>
        <v>33564.43384426945</v>
      </c>
      <c r="AD428" s="2">
        <f t="shared" si="1617"/>
        <v>46150.826183004363</v>
      </c>
      <c r="AE428" s="2">
        <f t="shared" si="1618"/>
        <v>39669.794177592164</v>
      </c>
      <c r="AF428" s="12" t="str">
        <f t="shared" si="1685"/>
        <v/>
      </c>
      <c r="AG428" s="13" t="str">
        <f t="shared" si="1679"/>
        <v/>
      </c>
      <c r="AH428" s="13" t="str">
        <f t="shared" ref="AH428:AI428" si="1777">IF($B428=12,((AD428/AD416)-1)*100,"")</f>
        <v/>
      </c>
      <c r="AI428" s="13" t="str">
        <f t="shared" si="1777"/>
        <v/>
      </c>
      <c r="AK428" s="12"/>
      <c r="AS428" s="7">
        <f t="shared" si="1681"/>
        <v>-8.2996226843290657</v>
      </c>
      <c r="AT428" s="7">
        <f t="shared" ref="AT428:AU428" si="1778">((AD428/AD416)-1)*100</f>
        <v>-13.930190621049043</v>
      </c>
      <c r="AU428" s="7">
        <f t="shared" si="1778"/>
        <v>10.673237996742756</v>
      </c>
      <c r="AV428" s="7">
        <f t="shared" si="1688"/>
        <v>-18.972860681071822</v>
      </c>
      <c r="AW428" s="7"/>
      <c r="AX428" s="7">
        <f t="shared" si="1596"/>
        <v>54.380874369656397</v>
      </c>
      <c r="AY428" s="7">
        <f t="shared" ref="AY428:AZ428" si="1779">((AD428/AD367)-1)*100</f>
        <v>79.851910015365362</v>
      </c>
      <c r="AZ428" s="7">
        <f t="shared" si="1779"/>
        <v>28.074602933025794</v>
      </c>
      <c r="BA428" s="7">
        <f t="shared" si="1598"/>
        <v>26.306271436630603</v>
      </c>
      <c r="BB428" s="7"/>
      <c r="BC428" s="7">
        <f t="shared" si="1538"/>
        <v>160.56260727884771</v>
      </c>
      <c r="BD428" s="7">
        <f t="shared" ref="BD428:BE428" si="1780">((AD428/AD316)-1)*100</f>
        <v>87.937067243497253</v>
      </c>
      <c r="BE428" s="7">
        <f t="shared" si="1780"/>
        <v>80.386502403902995</v>
      </c>
      <c r="BF428" s="7">
        <f t="shared" si="1540"/>
        <v>80.176104874944713</v>
      </c>
      <c r="BH428" s="1">
        <f t="shared" si="1691"/>
        <v>330</v>
      </c>
      <c r="BI428" s="1">
        <f t="shared" si="1692"/>
        <v>290</v>
      </c>
      <c r="BJ428" s="1">
        <f t="shared" si="1693"/>
        <v>319</v>
      </c>
      <c r="BK428" s="1">
        <f t="shared" si="1694"/>
        <v>212</v>
      </c>
      <c r="BL428" s="1">
        <f t="shared" si="1695"/>
        <v>406</v>
      </c>
      <c r="BN428" s="1">
        <f t="shared" si="1604"/>
        <v>357</v>
      </c>
      <c r="BO428" s="1">
        <f t="shared" si="1605"/>
        <v>334</v>
      </c>
      <c r="BP428" s="1">
        <f t="shared" si="1606"/>
        <v>320</v>
      </c>
      <c r="BQ428" s="1">
        <f t="shared" si="1607"/>
        <v>156</v>
      </c>
      <c r="BR428" s="1">
        <f t="shared" si="1608"/>
        <v>357</v>
      </c>
      <c r="BT428" s="1">
        <f t="shared" si="1545"/>
        <v>306</v>
      </c>
      <c r="BU428" s="1">
        <f t="shared" si="1546"/>
        <v>306</v>
      </c>
      <c r="BV428" s="1">
        <f t="shared" si="1547"/>
        <v>306</v>
      </c>
      <c r="BW428" s="1">
        <f t="shared" si="1548"/>
        <v>126</v>
      </c>
      <c r="BX428" s="1">
        <f t="shared" si="1549"/>
        <v>306</v>
      </c>
    </row>
    <row r="429" spans="1:76">
      <c r="A429" s="1">
        <v>2006</v>
      </c>
      <c r="B429" s="1">
        <v>10</v>
      </c>
      <c r="C429" s="4">
        <v>-2.5682999999999998</v>
      </c>
      <c r="D429" s="4">
        <v>3.2585999999999999</v>
      </c>
      <c r="E429" s="2">
        <f t="shared" si="1623"/>
        <v>41199.266961465037</v>
      </c>
      <c r="F429" s="2">
        <f t="shared" si="1624"/>
        <v>41888.947927811016</v>
      </c>
      <c r="G429" s="5">
        <f t="shared" si="1625"/>
        <v>0.98353549085227598</v>
      </c>
      <c r="H429" s="4">
        <f t="shared" si="1626"/>
        <v>0.9867014112279282</v>
      </c>
      <c r="I429" s="4">
        <f t="shared" si="1627"/>
        <v>1.1464184916169182</v>
      </c>
      <c r="J429" s="4">
        <f t="shared" si="1628"/>
        <v>-0.15971708038899002</v>
      </c>
      <c r="K429" s="2" t="str">
        <f t="shared" si="1637"/>
        <v xml:space="preserve">      SPX</v>
      </c>
      <c r="L429" s="11">
        <f t="shared" si="1638"/>
        <v>137383.42416116194</v>
      </c>
      <c r="M429" s="2">
        <f t="shared" si="1629"/>
        <v>62191.620561511605</v>
      </c>
      <c r="N429" s="2">
        <f t="shared" si="1630"/>
        <v>27114.894278987438</v>
      </c>
      <c r="O429" s="2">
        <f t="shared" si="1631"/>
        <v>35076.726282524163</v>
      </c>
      <c r="P429" s="2">
        <f t="shared" si="1639"/>
        <v>41199.266961465037</v>
      </c>
      <c r="Q429" s="2">
        <f t="shared" si="1640"/>
        <v>41888.947927811016</v>
      </c>
      <c r="S429" s="1">
        <f t="shared" si="1752"/>
        <v>2006</v>
      </c>
      <c r="T429" s="1">
        <f t="shared" si="1753"/>
        <v>10</v>
      </c>
      <c r="U429" s="4">
        <v>1.2123999999999999</v>
      </c>
      <c r="V429" s="4">
        <v>3.2544</v>
      </c>
      <c r="X429" s="6">
        <v>38991</v>
      </c>
      <c r="Y429" s="2" t="str">
        <f t="shared" si="1754"/>
        <v xml:space="preserve">      SPY</v>
      </c>
      <c r="Z429" s="11">
        <f t="shared" si="1776"/>
        <v>139800.72752894214</v>
      </c>
      <c r="AA429" s="16">
        <f t="shared" si="1492"/>
        <v>65053.404908615441</v>
      </c>
      <c r="AB429" s="16">
        <f t="shared" si="1493"/>
        <v>30396.650129318088</v>
      </c>
      <c r="AC429" s="16">
        <f t="shared" si="1494"/>
        <v>34656.754779297349</v>
      </c>
      <c r="AD429" s="2">
        <f t="shared" si="1617"/>
        <v>46710.358799647111</v>
      </c>
      <c r="AE429" s="2">
        <f t="shared" si="1618"/>
        <v>40960.80795930772</v>
      </c>
      <c r="AF429" s="12" t="str">
        <f t="shared" si="1685"/>
        <v/>
      </c>
      <c r="AG429" s="13" t="str">
        <f t="shared" si="1679"/>
        <v/>
      </c>
      <c r="AH429" s="13" t="str">
        <f t="shared" ref="AH429:AI429" si="1781">IF($B429=12,((AD429/AD417)-1)*100,"")</f>
        <v/>
      </c>
      <c r="AI429" s="13" t="str">
        <f t="shared" si="1781"/>
        <v/>
      </c>
      <c r="AK429" s="12"/>
      <c r="AS429" s="7">
        <f t="shared" si="1681"/>
        <v>5.5865960207729382</v>
      </c>
      <c r="AT429" s="7">
        <f t="shared" ref="AT429:AU429" si="1782">((AD429/AD417)-1)*100</f>
        <v>-2.856518660337104</v>
      </c>
      <c r="AU429" s="7">
        <f t="shared" si="1782"/>
        <v>16.218155412607537</v>
      </c>
      <c r="AV429" s="7">
        <f t="shared" si="1688"/>
        <v>-10.6315593918346</v>
      </c>
      <c r="AW429" s="7"/>
      <c r="AX429" s="7">
        <f t="shared" si="1596"/>
        <v>79.018490368394097</v>
      </c>
      <c r="AY429" s="7">
        <f t="shared" ref="AY429:AZ429" si="1783">((AD429/AD368)-1)*100</f>
        <v>104.42998854766205</v>
      </c>
      <c r="AZ429" s="7">
        <f t="shared" si="1783"/>
        <v>43.789850549071964</v>
      </c>
      <c r="BA429" s="7">
        <f t="shared" si="1598"/>
        <v>35.228639819322133</v>
      </c>
      <c r="BB429" s="7"/>
      <c r="BC429" s="7">
        <f t="shared" si="1538"/>
        <v>157.58645669507382</v>
      </c>
      <c r="BD429" s="7">
        <f t="shared" ref="BD429:BE429" si="1784">((AD429/AD317)-1)*100</f>
        <v>101.0950600928402</v>
      </c>
      <c r="BE429" s="7">
        <f t="shared" si="1784"/>
        <v>78.326124669580693</v>
      </c>
      <c r="BF429" s="7">
        <f t="shared" si="1540"/>
        <v>79.260332025493128</v>
      </c>
      <c r="BH429" s="1">
        <f t="shared" si="1691"/>
        <v>331</v>
      </c>
      <c r="BI429" s="1">
        <f t="shared" si="1692"/>
        <v>290</v>
      </c>
      <c r="BJ429" s="1">
        <f t="shared" si="1693"/>
        <v>320</v>
      </c>
      <c r="BK429" s="1">
        <f t="shared" si="1694"/>
        <v>212</v>
      </c>
      <c r="BL429" s="1">
        <f t="shared" si="1695"/>
        <v>407</v>
      </c>
      <c r="BN429" s="1">
        <f t="shared" si="1604"/>
        <v>358</v>
      </c>
      <c r="BO429" s="1">
        <f t="shared" si="1605"/>
        <v>335</v>
      </c>
      <c r="BP429" s="1">
        <f t="shared" si="1606"/>
        <v>321</v>
      </c>
      <c r="BQ429" s="1">
        <f t="shared" si="1607"/>
        <v>157</v>
      </c>
      <c r="BR429" s="1">
        <f t="shared" si="1608"/>
        <v>358</v>
      </c>
      <c r="BT429" s="1">
        <f t="shared" si="1545"/>
        <v>307</v>
      </c>
      <c r="BU429" s="1">
        <f t="shared" si="1546"/>
        <v>307</v>
      </c>
      <c r="BV429" s="1">
        <f t="shared" si="1547"/>
        <v>307</v>
      </c>
      <c r="BW429" s="1">
        <f t="shared" si="1548"/>
        <v>127</v>
      </c>
      <c r="BX429" s="1">
        <f t="shared" si="1549"/>
        <v>307</v>
      </c>
    </row>
    <row r="430" spans="1:76">
      <c r="A430" s="1">
        <v>2006</v>
      </c>
      <c r="B430" s="1">
        <v>11</v>
      </c>
      <c r="C430" s="4">
        <v>5.5281000000000002</v>
      </c>
      <c r="D430" s="4">
        <v>1.9016</v>
      </c>
      <c r="E430" s="2">
        <f t="shared" si="1623"/>
        <v>43476.80363836178</v>
      </c>
      <c r="F430" s="2">
        <f t="shared" si="1624"/>
        <v>42685.508161606267</v>
      </c>
      <c r="G430" s="5">
        <f t="shared" si="1625"/>
        <v>1.0185378014889663</v>
      </c>
      <c r="H430" s="4">
        <f t="shared" si="1626"/>
        <v>1.0170217829051074</v>
      </c>
      <c r="I430" s="4">
        <f t="shared" si="1627"/>
        <v>1.1127656784253519</v>
      </c>
      <c r="J430" s="4">
        <f t="shared" si="1628"/>
        <v>-9.5743895520244537E-2</v>
      </c>
      <c r="K430" s="2" t="str">
        <f t="shared" si="1637"/>
        <v xml:space="preserve">      SPX</v>
      </c>
      <c r="L430" s="11">
        <f t="shared" si="1638"/>
        <v>139995.90735501057</v>
      </c>
      <c r="M430" s="2">
        <f t="shared" si="1629"/>
        <v>64357.57805913678</v>
      </c>
      <c r="N430" s="2">
        <f t="shared" si="1630"/>
        <v>28613.83274962414</v>
      </c>
      <c r="O430" s="2">
        <f t="shared" si="1631"/>
        <v>35743.74530951264</v>
      </c>
      <c r="P430" s="2">
        <f t="shared" si="1639"/>
        <v>43476.80363836178</v>
      </c>
      <c r="Q430" s="2">
        <f t="shared" si="1640"/>
        <v>42685.508161606267</v>
      </c>
      <c r="S430" s="1">
        <f t="shared" si="1752"/>
        <v>2006</v>
      </c>
      <c r="T430" s="1">
        <f t="shared" si="1753"/>
        <v>11</v>
      </c>
      <c r="U430" s="4">
        <v>6.4023000000000003</v>
      </c>
      <c r="V430" s="4">
        <v>1.8891</v>
      </c>
      <c r="X430" s="6">
        <v>39022</v>
      </c>
      <c r="Y430" s="2" t="str">
        <f t="shared" si="1754"/>
        <v xml:space="preserve">      SPY</v>
      </c>
      <c r="Z430" s="11">
        <f t="shared" si="1776"/>
        <v>142441.70307269139</v>
      </c>
      <c r="AA430" s="16">
        <f t="shared" si="1492"/>
        <v>67654.190394380479</v>
      </c>
      <c r="AB430" s="16">
        <f t="shared" si="1493"/>
        <v>32342.734860547418</v>
      </c>
      <c r="AC430" s="16">
        <f t="shared" si="1494"/>
        <v>35311.455533833054</v>
      </c>
      <c r="AD430" s="2">
        <f t="shared" si="1617"/>
        <v>49700.896101076913</v>
      </c>
      <c r="AE430" s="2">
        <f t="shared" si="1618"/>
        <v>41734.598582466999</v>
      </c>
      <c r="AF430" s="12" t="str">
        <f t="shared" si="1685"/>
        <v/>
      </c>
      <c r="AG430" s="13" t="str">
        <f t="shared" si="1679"/>
        <v/>
      </c>
      <c r="AH430" s="13" t="str">
        <f t="shared" ref="AH430:AI430" si="1785">IF($B430=12,((AD430/AD418)-1)*100,"")</f>
        <v/>
      </c>
      <c r="AI430" s="13" t="str">
        <f t="shared" si="1785"/>
        <v/>
      </c>
      <c r="AK430" s="12"/>
      <c r="AS430" s="7">
        <f t="shared" si="1681"/>
        <v>11.886397197569455</v>
      </c>
      <c r="AT430" s="7">
        <f t="shared" ref="AT430:AU430" si="1786">((AD430/AD418)-1)*100</f>
        <v>7.4992547705326817</v>
      </c>
      <c r="AU430" s="7">
        <f t="shared" si="1786"/>
        <v>14.122292038965867</v>
      </c>
      <c r="AV430" s="7">
        <f t="shared" si="1688"/>
        <v>-2.2358948413964121</v>
      </c>
      <c r="AW430" s="7"/>
      <c r="AX430" s="7">
        <f t="shared" si="1596"/>
        <v>92.086279303839575</v>
      </c>
      <c r="AY430" s="7">
        <f t="shared" ref="AY430:AZ430" si="1787">((AD430/AD369)-1)*100</f>
        <v>129.06901477445069</v>
      </c>
      <c r="AZ430" s="7">
        <f t="shared" si="1787"/>
        <v>43.767556433296576</v>
      </c>
      <c r="BA430" s="7">
        <f t="shared" si="1598"/>
        <v>48.318722870542999</v>
      </c>
      <c r="BB430" s="7"/>
      <c r="BC430" s="7">
        <f t="shared" si="1538"/>
        <v>143.14690160774694</v>
      </c>
      <c r="BD430" s="7">
        <f t="shared" ref="BD430:BE430" si="1788">((AD430/AD318)-1)*100</f>
        <v>105.54864662171886</v>
      </c>
      <c r="BE430" s="7">
        <f t="shared" si="1788"/>
        <v>68.329675579386048</v>
      </c>
      <c r="BF430" s="7">
        <f t="shared" si="1540"/>
        <v>74.817226028360892</v>
      </c>
      <c r="BH430" s="1">
        <f t="shared" si="1691"/>
        <v>332</v>
      </c>
      <c r="BI430" s="1">
        <f t="shared" si="1692"/>
        <v>291</v>
      </c>
      <c r="BJ430" s="1">
        <f t="shared" si="1693"/>
        <v>321</v>
      </c>
      <c r="BK430" s="1">
        <f t="shared" si="1694"/>
        <v>212</v>
      </c>
      <c r="BL430" s="1">
        <f t="shared" si="1695"/>
        <v>408</v>
      </c>
      <c r="BN430" s="1">
        <f t="shared" si="1604"/>
        <v>359</v>
      </c>
      <c r="BO430" s="1">
        <f t="shared" si="1605"/>
        <v>336</v>
      </c>
      <c r="BP430" s="1">
        <f t="shared" si="1606"/>
        <v>322</v>
      </c>
      <c r="BQ430" s="1">
        <f t="shared" si="1607"/>
        <v>158</v>
      </c>
      <c r="BR430" s="1">
        <f t="shared" si="1608"/>
        <v>359</v>
      </c>
      <c r="BT430" s="1">
        <f t="shared" si="1545"/>
        <v>308</v>
      </c>
      <c r="BU430" s="1">
        <f t="shared" si="1546"/>
        <v>308</v>
      </c>
      <c r="BV430" s="1">
        <f t="shared" si="1547"/>
        <v>308</v>
      </c>
      <c r="BW430" s="1">
        <f t="shared" si="1548"/>
        <v>128</v>
      </c>
      <c r="BX430" s="1">
        <f t="shared" si="1549"/>
        <v>308</v>
      </c>
    </row>
    <row r="431" spans="1:76">
      <c r="A431" s="1">
        <v>2006</v>
      </c>
      <c r="B431" s="1">
        <v>12</v>
      </c>
      <c r="C431" s="4">
        <v>-7.1178999999999997</v>
      </c>
      <c r="D431" s="4">
        <v>1.4028</v>
      </c>
      <c r="E431" s="2">
        <f t="shared" si="1623"/>
        <v>40382.168232186828</v>
      </c>
      <c r="F431" s="2">
        <f t="shared" si="1624"/>
        <v>43284.300470097274</v>
      </c>
      <c r="G431" s="5">
        <f t="shared" si="1625"/>
        <v>0.93295185075440068</v>
      </c>
      <c r="H431" s="4">
        <f t="shared" si="1626"/>
        <v>0.93695518085681528</v>
      </c>
      <c r="I431" s="4">
        <f t="shared" si="1627"/>
        <v>1.0654462500908912</v>
      </c>
      <c r="J431" s="4">
        <f t="shared" si="1628"/>
        <v>-0.12849106923407594</v>
      </c>
      <c r="K431" s="2" t="str">
        <f t="shared" si="1637"/>
        <v xml:space="preserve">      SPX</v>
      </c>
      <c r="L431" s="11">
        <f t="shared" si="1638"/>
        <v>141959.76994338664</v>
      </c>
      <c r="M431" s="2">
        <f t="shared" si="1629"/>
        <v>62822.287317053124</v>
      </c>
      <c r="N431" s="2">
        <f t="shared" si="1630"/>
        <v>26577.128748338644</v>
      </c>
      <c r="O431" s="2">
        <f t="shared" si="1631"/>
        <v>36245.158568714483</v>
      </c>
      <c r="P431" s="2">
        <f t="shared" si="1639"/>
        <v>40382.168232186828</v>
      </c>
      <c r="Q431" s="2">
        <f t="shared" si="1640"/>
        <v>43284.300470097274</v>
      </c>
      <c r="S431" s="1">
        <f t="shared" si="1752"/>
        <v>2006</v>
      </c>
      <c r="T431" s="1">
        <f t="shared" si="1753"/>
        <v>12</v>
      </c>
      <c r="U431" s="4">
        <v>-2.3166000000000002</v>
      </c>
      <c r="V431" s="4">
        <v>1.3954</v>
      </c>
      <c r="X431" s="6">
        <v>39052</v>
      </c>
      <c r="Y431" s="2" t="str">
        <f t="shared" si="1754"/>
        <v xml:space="preserve">      SPY</v>
      </c>
      <c r="Z431" s="11">
        <f t="shared" si="1776"/>
        <v>144429.33459736774</v>
      </c>
      <c r="AA431" s="16">
        <f t="shared" si="1492"/>
        <v>67397.674649120134</v>
      </c>
      <c r="AB431" s="16">
        <f t="shared" si="1493"/>
        <v>31593.483064767977</v>
      </c>
      <c r="AC431" s="16">
        <f t="shared" si="1494"/>
        <v>35804.191584352164</v>
      </c>
      <c r="AD431" s="2">
        <f t="shared" si="1617"/>
        <v>48549.525141999366</v>
      </c>
      <c r="AE431" s="2">
        <f t="shared" si="1618"/>
        <v>42316.963171086747</v>
      </c>
      <c r="AF431" s="12">
        <f t="shared" si="1685"/>
        <v>2006</v>
      </c>
      <c r="AG431" s="13">
        <f t="shared" si="1679"/>
        <v>13.419305157774897</v>
      </c>
      <c r="AH431" s="13">
        <f t="shared" ref="AH431:AI431" si="1789">IF($B431=12,((AD431/AD419)-1)*100,"")</f>
        <v>2.0807409795209564</v>
      </c>
      <c r="AI431" s="13">
        <f t="shared" si="1789"/>
        <v>15.685833043816654</v>
      </c>
      <c r="AK431" s="12"/>
      <c r="AS431" s="7">
        <f t="shared" si="1681"/>
        <v>13.419305157774897</v>
      </c>
      <c r="AT431" s="7">
        <f t="shared" ref="AT431:AU431" si="1790">((AD431/AD419)-1)*100</f>
        <v>2.0807409795209564</v>
      </c>
      <c r="AU431" s="7">
        <f t="shared" si="1790"/>
        <v>15.685833043816654</v>
      </c>
      <c r="AV431" s="7">
        <f t="shared" si="1688"/>
        <v>-2.2665278860417573</v>
      </c>
      <c r="AW431" s="7"/>
      <c r="AX431" s="7">
        <f t="shared" si="1596"/>
        <v>80.920111436559665</v>
      </c>
      <c r="AY431" s="7">
        <f t="shared" ref="AY431:AZ431" si="1791">((AD431/AD370)-1)*100</f>
        <v>136.46232027554476</v>
      </c>
      <c r="AZ431" s="7">
        <f t="shared" si="1791"/>
        <v>35.410204337036078</v>
      </c>
      <c r="BA431" s="7">
        <f t="shared" si="1598"/>
        <v>45.509907099523588</v>
      </c>
      <c r="BB431" s="7"/>
      <c r="BC431" s="7">
        <f t="shared" si="1538"/>
        <v>161.15948123215767</v>
      </c>
      <c r="BD431" s="7">
        <f t="shared" ref="BD431:BE431" si="1792">((AD431/AD319)-1)*100</f>
        <v>95.834067278538598</v>
      </c>
      <c r="BE431" s="7">
        <f t="shared" si="1792"/>
        <v>80.799715972565039</v>
      </c>
      <c r="BF431" s="7">
        <f t="shared" si="1540"/>
        <v>80.359765259592635</v>
      </c>
      <c r="BH431" s="1">
        <f t="shared" si="1691"/>
        <v>333</v>
      </c>
      <c r="BI431" s="1">
        <f t="shared" si="1692"/>
        <v>292</v>
      </c>
      <c r="BJ431" s="1">
        <f t="shared" si="1693"/>
        <v>322</v>
      </c>
      <c r="BK431" s="1">
        <f t="shared" si="1694"/>
        <v>212</v>
      </c>
      <c r="BL431" s="1">
        <f t="shared" si="1695"/>
        <v>409</v>
      </c>
      <c r="BN431" s="1">
        <f t="shared" si="1604"/>
        <v>360</v>
      </c>
      <c r="BO431" s="1">
        <f t="shared" si="1605"/>
        <v>337</v>
      </c>
      <c r="BP431" s="1">
        <f t="shared" si="1606"/>
        <v>323</v>
      </c>
      <c r="BQ431" s="1">
        <f t="shared" si="1607"/>
        <v>159</v>
      </c>
      <c r="BR431" s="1">
        <f t="shared" si="1608"/>
        <v>360</v>
      </c>
      <c r="BT431" s="1">
        <f t="shared" si="1545"/>
        <v>309</v>
      </c>
      <c r="BU431" s="1">
        <f t="shared" si="1546"/>
        <v>309</v>
      </c>
      <c r="BV431" s="1">
        <f t="shared" si="1547"/>
        <v>309</v>
      </c>
      <c r="BW431" s="1">
        <f t="shared" si="1548"/>
        <v>129</v>
      </c>
      <c r="BX431" s="1">
        <f t="shared" si="1549"/>
        <v>309</v>
      </c>
    </row>
    <row r="432" spans="1:76">
      <c r="A432" s="1">
        <v>2007</v>
      </c>
      <c r="B432" s="1">
        <v>1</v>
      </c>
      <c r="C432" s="4">
        <v>-2.2898999999999998</v>
      </c>
      <c r="D432" s="4">
        <v>1.5123</v>
      </c>
      <c r="E432" s="2">
        <f t="shared" si="1623"/>
        <v>39457.456961837983</v>
      </c>
      <c r="F432" s="2">
        <f t="shared" si="1624"/>
        <v>43938.888946106556</v>
      </c>
      <c r="G432" s="5">
        <f t="shared" si="1625"/>
        <v>0.8980076171301169</v>
      </c>
      <c r="H432" s="4">
        <f t="shared" si="1626"/>
        <v>0.89986226302186445</v>
      </c>
      <c r="I432" s="4">
        <f t="shared" si="1627"/>
        <v>1.0213834519433191</v>
      </c>
      <c r="J432" s="4">
        <f t="shared" si="1628"/>
        <v>-0.12152118892145469</v>
      </c>
      <c r="K432" s="2" t="str">
        <f t="shared" si="1637"/>
        <v xml:space="preserve">      SPX</v>
      </c>
      <c r="L432" s="11">
        <f t="shared" si="1638"/>
        <v>144106.62754424047</v>
      </c>
      <c r="M432" s="2">
        <f t="shared" si="1629"/>
        <v>62578.034263964422</v>
      </c>
      <c r="N432" s="2">
        <f t="shared" si="1630"/>
        <v>30691.859879889962</v>
      </c>
      <c r="O432" s="2">
        <f t="shared" si="1631"/>
        <v>31886.17438407446</v>
      </c>
      <c r="P432" s="2">
        <f t="shared" si="1639"/>
        <v>39457.456961837983</v>
      </c>
      <c r="Q432" s="2">
        <f t="shared" si="1640"/>
        <v>43938.888946106556</v>
      </c>
      <c r="S432" s="1">
        <f t="shared" si="1752"/>
        <v>2007</v>
      </c>
      <c r="T432" s="1">
        <f t="shared" si="1753"/>
        <v>1</v>
      </c>
      <c r="U432" s="4">
        <v>-2.3805999999999998</v>
      </c>
      <c r="V432" s="4">
        <v>1.5021</v>
      </c>
      <c r="X432" s="6">
        <v>39083</v>
      </c>
      <c r="Y432" s="2" t="str">
        <f t="shared" si="1754"/>
        <v xml:space="preserve">      SPY</v>
      </c>
      <c r="Z432" s="11">
        <f t="shared" si="1776"/>
        <v>146598.80763235479</v>
      </c>
      <c r="AA432" s="16">
        <f t="shared" si="1492"/>
        <v>67101.630363223871</v>
      </c>
      <c r="AB432" s="16">
        <f t="shared" si="1493"/>
        <v>32896.602803211594</v>
      </c>
      <c r="AC432" s="16">
        <f t="shared" si="1494"/>
        <v>34205.027560012284</v>
      </c>
      <c r="AD432" s="2">
        <f t="shared" si="1617"/>
        <v>47393.755146468931</v>
      </c>
      <c r="AE432" s="2">
        <f t="shared" si="1618"/>
        <v>42952.606274879639</v>
      </c>
      <c r="AF432" s="12" t="str">
        <f t="shared" si="1685"/>
        <v/>
      </c>
      <c r="AG432" s="13" t="str">
        <f t="shared" si="1679"/>
        <v/>
      </c>
      <c r="AH432" s="13" t="str">
        <f t="shared" ref="AH432:AI432" si="1793">IF($B432=12,((AD432/AD420)-1)*100,"")</f>
        <v/>
      </c>
      <c r="AI432" s="13" t="str">
        <f t="shared" si="1793"/>
        <v/>
      </c>
      <c r="AK432" s="12"/>
      <c r="AS432" s="7">
        <f t="shared" si="1681"/>
        <v>12.155127555184531</v>
      </c>
      <c r="AT432" s="7">
        <f t="shared" ref="AT432:AU432" si="1794">((AD432/AD420)-1)*100</f>
        <v>-4.488938075123583</v>
      </c>
      <c r="AU432" s="7">
        <f t="shared" si="1794"/>
        <v>14.396392600961171</v>
      </c>
      <c r="AV432" s="7">
        <f t="shared" si="1688"/>
        <v>-2.2412650457766397</v>
      </c>
      <c r="AW432" s="7"/>
      <c r="AX432" s="7">
        <f t="shared" si="1596"/>
        <v>82.06756177767754</v>
      </c>
      <c r="AY432" s="7">
        <f t="shared" ref="AY432:AZ432" si="1795">((AD432/AD371)-1)*100</f>
        <v>133.93412909433971</v>
      </c>
      <c r="AZ432" s="7">
        <f t="shared" si="1795"/>
        <v>36.269017013656921</v>
      </c>
      <c r="BA432" s="7">
        <f t="shared" si="1598"/>
        <v>45.798544764020619</v>
      </c>
      <c r="BB432" s="7"/>
      <c r="BC432" s="7">
        <f t="shared" si="1538"/>
        <v>151.40754709083416</v>
      </c>
      <c r="BD432" s="7">
        <f t="shared" ref="BD432:BE432" si="1796">((AD432/AD320)-1)*100</f>
        <v>86.456009621547892</v>
      </c>
      <c r="BE432" s="7">
        <f t="shared" si="1796"/>
        <v>74.048489041741476</v>
      </c>
      <c r="BF432" s="7">
        <f t="shared" si="1540"/>
        <v>77.359058049092681</v>
      </c>
      <c r="BH432" s="1">
        <f t="shared" si="1691"/>
        <v>334</v>
      </c>
      <c r="BI432" s="1">
        <f t="shared" si="1692"/>
        <v>292</v>
      </c>
      <c r="BJ432" s="1">
        <f t="shared" si="1693"/>
        <v>323</v>
      </c>
      <c r="BK432" s="1">
        <f t="shared" si="1694"/>
        <v>212</v>
      </c>
      <c r="BL432" s="1">
        <f t="shared" si="1695"/>
        <v>410</v>
      </c>
      <c r="BN432" s="1">
        <f t="shared" si="1604"/>
        <v>361</v>
      </c>
      <c r="BO432" s="1">
        <f t="shared" si="1605"/>
        <v>338</v>
      </c>
      <c r="BP432" s="1">
        <f t="shared" si="1606"/>
        <v>324</v>
      </c>
      <c r="BQ432" s="1">
        <f t="shared" si="1607"/>
        <v>160</v>
      </c>
      <c r="BR432" s="1">
        <f t="shared" si="1608"/>
        <v>361</v>
      </c>
      <c r="BT432" s="1">
        <f t="shared" si="1545"/>
        <v>310</v>
      </c>
      <c r="BU432" s="1">
        <f t="shared" si="1546"/>
        <v>310</v>
      </c>
      <c r="BV432" s="1">
        <f t="shared" si="1547"/>
        <v>310</v>
      </c>
      <c r="BW432" s="1">
        <f t="shared" si="1548"/>
        <v>130</v>
      </c>
      <c r="BX432" s="1">
        <f t="shared" si="1549"/>
        <v>310</v>
      </c>
    </row>
    <row r="433" spans="1:76">
      <c r="A433" s="1">
        <v>2007</v>
      </c>
      <c r="B433" s="1">
        <v>2</v>
      </c>
      <c r="C433" s="4">
        <v>4.2969999999999997</v>
      </c>
      <c r="D433" s="4">
        <v>-1.9559</v>
      </c>
      <c r="E433" s="2">
        <f t="shared" si="1623"/>
        <v>41152.94388748816</v>
      </c>
      <c r="F433" s="2">
        <f t="shared" si="1624"/>
        <v>43079.488217209655</v>
      </c>
      <c r="G433" s="5">
        <f t="shared" si="1625"/>
        <v>0.95527931251161269</v>
      </c>
      <c r="H433" s="4">
        <f t="shared" si="1626"/>
        <v>0.95264040539305317</v>
      </c>
      <c r="I433" s="4">
        <f t="shared" si="1627"/>
        <v>1.0039876257770806</v>
      </c>
      <c r="J433" s="4">
        <f t="shared" si="1628"/>
        <v>-5.1347220384027392E-2</v>
      </c>
      <c r="K433" s="2" t="str">
        <f t="shared" si="1637"/>
        <v xml:space="preserve">      SPX</v>
      </c>
      <c r="L433" s="11">
        <f t="shared" si="1638"/>
        <v>141288.04601610269</v>
      </c>
      <c r="M433" s="2">
        <f t="shared" si="1629"/>
        <v>63273.201798225185</v>
      </c>
      <c r="N433" s="2">
        <f t="shared" si="1630"/>
        <v>32010.689098928833</v>
      </c>
      <c r="O433" s="2">
        <f t="shared" si="1631"/>
        <v>31262.512699296349</v>
      </c>
      <c r="P433" s="2">
        <f t="shared" si="1639"/>
        <v>41152.94388748816</v>
      </c>
      <c r="Q433" s="2">
        <f t="shared" si="1640"/>
        <v>43079.488217209655</v>
      </c>
      <c r="S433" s="1">
        <f t="shared" si="1752"/>
        <v>2007</v>
      </c>
      <c r="T433" s="1">
        <f t="shared" si="1753"/>
        <v>2</v>
      </c>
      <c r="U433" s="4">
        <v>5.3178000000000001</v>
      </c>
      <c r="V433" s="4">
        <v>-1.9486000000000001</v>
      </c>
      <c r="X433" s="6">
        <v>39114</v>
      </c>
      <c r="Y433" s="2" t="str">
        <f t="shared" si="1754"/>
        <v xml:space="preserve">      SPY</v>
      </c>
      <c r="Z433" s="11">
        <f t="shared" si="1776"/>
        <v>143742.18326683072</v>
      </c>
      <c r="AA433" s="16">
        <f t="shared" ref="AA433:AA496" si="1797">SUM(AB433:AC433)</f>
        <v>68184.486740058666</v>
      </c>
      <c r="AB433" s="16">
        <f t="shared" ref="AB433:AB496" si="1798">IF($B433=1,($AA432/2)*(1+(U433/100)),AB432*(1+(U433/100)))</f>
        <v>34645.978347080782</v>
      </c>
      <c r="AC433" s="16">
        <f t="shared" ref="AC433:AC496" si="1799">IF($B433=1,($AA432/2)*(1+(V433/100)),AC432*(1+(V433/100)))</f>
        <v>33538.508392977885</v>
      </c>
      <c r="AD433" s="2">
        <f t="shared" si="1617"/>
        <v>49914.060257647856</v>
      </c>
      <c r="AE433" s="2">
        <f t="shared" si="1618"/>
        <v>42115.631789007333</v>
      </c>
      <c r="AF433" s="12" t="str">
        <f t="shared" si="1685"/>
        <v/>
      </c>
      <c r="AG433" s="13" t="str">
        <f t="shared" si="1679"/>
        <v/>
      </c>
      <c r="AH433" s="13" t="str">
        <f t="shared" ref="AH433:AI433" si="1800">IF($B433=12,((AD433/AD421)-1)*100,"")</f>
        <v/>
      </c>
      <c r="AI433" s="13" t="str">
        <f t="shared" si="1800"/>
        <v/>
      </c>
      <c r="AK433" s="12"/>
      <c r="AS433" s="7">
        <f t="shared" si="1681"/>
        <v>9.6795702762634939</v>
      </c>
      <c r="AT433" s="7">
        <f t="shared" ref="AT433:AU433" si="1801">((AD433/AD421)-1)*100</f>
        <v>11.896632511399341</v>
      </c>
      <c r="AU433" s="7">
        <f t="shared" si="1801"/>
        <v>11.871364735014733</v>
      </c>
      <c r="AV433" s="7">
        <f t="shared" si="1688"/>
        <v>-2.1917944587512395</v>
      </c>
      <c r="AW433" s="7"/>
      <c r="AX433" s="7">
        <f t="shared" si="1596"/>
        <v>81.170498837367219</v>
      </c>
      <c r="AY433" s="7">
        <f t="shared" ref="AY433:AZ433" si="1802">((AD433/AD372)-1)*100</f>
        <v>154.30844746373972</v>
      </c>
      <c r="AZ433" s="7">
        <f t="shared" si="1802"/>
        <v>35.597607544106616</v>
      </c>
      <c r="BA433" s="7">
        <f t="shared" si="1598"/>
        <v>45.572891293260604</v>
      </c>
      <c r="BB433" s="7"/>
      <c r="BC433" s="7">
        <f t="shared" si="1538"/>
        <v>155.03864205023427</v>
      </c>
      <c r="BD433" s="7">
        <f t="shared" ref="BD433:BE433" si="1803">((AD433/AD321)-1)*100</f>
        <v>91.113453955966037</v>
      </c>
      <c r="BE433" s="7">
        <f t="shared" si="1803"/>
        <v>76.562282277321387</v>
      </c>
      <c r="BF433" s="7">
        <f t="shared" si="1540"/>
        <v>78.476359772912886</v>
      </c>
      <c r="BH433" s="1">
        <f t="shared" si="1691"/>
        <v>335</v>
      </c>
      <c r="BI433" s="1">
        <f t="shared" si="1692"/>
        <v>293</v>
      </c>
      <c r="BJ433" s="1">
        <f t="shared" si="1693"/>
        <v>324</v>
      </c>
      <c r="BK433" s="1">
        <f t="shared" si="1694"/>
        <v>212</v>
      </c>
      <c r="BL433" s="1">
        <f t="shared" si="1695"/>
        <v>411</v>
      </c>
      <c r="BN433" s="1">
        <f t="shared" si="1604"/>
        <v>362</v>
      </c>
      <c r="BO433" s="1">
        <f t="shared" si="1605"/>
        <v>339</v>
      </c>
      <c r="BP433" s="1">
        <f t="shared" si="1606"/>
        <v>325</v>
      </c>
      <c r="BQ433" s="1">
        <f t="shared" si="1607"/>
        <v>161</v>
      </c>
      <c r="BR433" s="1">
        <f t="shared" si="1608"/>
        <v>362</v>
      </c>
      <c r="BT433" s="1">
        <f t="shared" si="1545"/>
        <v>311</v>
      </c>
      <c r="BU433" s="1">
        <f t="shared" si="1546"/>
        <v>311</v>
      </c>
      <c r="BV433" s="1">
        <f t="shared" si="1547"/>
        <v>311</v>
      </c>
      <c r="BW433" s="1">
        <f t="shared" si="1548"/>
        <v>131</v>
      </c>
      <c r="BX433" s="1">
        <f t="shared" si="1549"/>
        <v>311</v>
      </c>
    </row>
    <row r="434" spans="1:76">
      <c r="A434" s="1">
        <v>2007</v>
      </c>
      <c r="B434" s="1">
        <v>3</v>
      </c>
      <c r="C434" s="4">
        <v>3.2343000000000002</v>
      </c>
      <c r="D434" s="4">
        <v>1.1185</v>
      </c>
      <c r="E434" s="2">
        <f t="shared" si="1623"/>
        <v>42483.953551641192</v>
      </c>
      <c r="F434" s="2">
        <f t="shared" si="1624"/>
        <v>43561.332292919142</v>
      </c>
      <c r="G434" s="5">
        <f t="shared" si="1625"/>
        <v>0.97526754383834402</v>
      </c>
      <c r="H434" s="4">
        <f t="shared" si="1626"/>
        <v>0.97419006105523487</v>
      </c>
      <c r="I434" s="4">
        <f t="shared" si="1627"/>
        <v>0.99642970947741305</v>
      </c>
      <c r="J434" s="4">
        <f t="shared" si="1628"/>
        <v>-2.2239648422178182E-2</v>
      </c>
      <c r="K434" s="2" t="str">
        <f t="shared" si="1637"/>
        <v xml:space="preserve">      SPX</v>
      </c>
      <c r="L434" s="11">
        <f t="shared" si="1638"/>
        <v>142868.3528107928</v>
      </c>
      <c r="M434" s="2">
        <f t="shared" si="1629"/>
        <v>64658.194720293468</v>
      </c>
      <c r="N434" s="2">
        <f t="shared" si="1630"/>
        <v>33046.010816455491</v>
      </c>
      <c r="O434" s="2">
        <f t="shared" si="1631"/>
        <v>31612.183903837977</v>
      </c>
      <c r="P434" s="2">
        <f t="shared" si="1639"/>
        <v>42483.953551641192</v>
      </c>
      <c r="Q434" s="2">
        <f t="shared" si="1640"/>
        <v>43561.332292919142</v>
      </c>
      <c r="S434" s="1">
        <f t="shared" si="1752"/>
        <v>2007</v>
      </c>
      <c r="T434" s="1">
        <f t="shared" si="1753"/>
        <v>3</v>
      </c>
      <c r="U434" s="4">
        <v>0.67349999999999999</v>
      </c>
      <c r="V434" s="4">
        <v>1.1109</v>
      </c>
      <c r="X434" s="6">
        <v>39142</v>
      </c>
      <c r="Y434" s="2" t="str">
        <f t="shared" si="1754"/>
        <v xml:space="preserve">      SPY</v>
      </c>
      <c r="Z434" s="11">
        <f t="shared" si="1776"/>
        <v>145339.01518074193</v>
      </c>
      <c r="AA434" s="16">
        <f t="shared" si="1797"/>
        <v>68790.406693963858</v>
      </c>
      <c r="AB434" s="16">
        <f t="shared" si="1798"/>
        <v>34879.319011248372</v>
      </c>
      <c r="AC434" s="16">
        <f t="shared" si="1799"/>
        <v>33911.087682715479</v>
      </c>
      <c r="AD434" s="2">
        <f t="shared" si="1617"/>
        <v>50250.231453483109</v>
      </c>
      <c r="AE434" s="2">
        <f t="shared" si="1618"/>
        <v>42583.494342551414</v>
      </c>
      <c r="AF434" s="12" t="str">
        <f t="shared" si="1685"/>
        <v/>
      </c>
      <c r="AG434" s="13" t="str">
        <f t="shared" si="1679"/>
        <v/>
      </c>
      <c r="AH434" s="13" t="str">
        <f t="shared" ref="AH434:AI434" si="1804">IF($B434=12,((AD434/AD422)-1)*100,"")</f>
        <v/>
      </c>
      <c r="AI434" s="13" t="str">
        <f t="shared" si="1804"/>
        <v/>
      </c>
      <c r="AK434" s="12"/>
      <c r="AS434" s="7">
        <f t="shared" si="1681"/>
        <v>9.551719541022873</v>
      </c>
      <c r="AT434" s="7">
        <f t="shared" ref="AT434:AU434" si="1805">((AD434/AD422)-1)*100</f>
        <v>8.7009339973711075</v>
      </c>
      <c r="AU434" s="7">
        <f t="shared" si="1805"/>
        <v>11.740959079725254</v>
      </c>
      <c r="AV434" s="7">
        <f t="shared" si="1688"/>
        <v>-2.1892395387023811</v>
      </c>
      <c r="AW434" s="7"/>
      <c r="AX434" s="7">
        <f t="shared" si="1596"/>
        <v>86.772896989081659</v>
      </c>
      <c r="AY434" s="7">
        <f t="shared" ref="AY434:AZ434" si="1806">((AD434/AD373)-1)*100</f>
        <v>145.30623836559866</v>
      </c>
      <c r="AZ434" s="7">
        <f t="shared" si="1806"/>
        <v>39.790739377142771</v>
      </c>
      <c r="BA434" s="7">
        <f t="shared" si="1598"/>
        <v>46.982157611938888</v>
      </c>
      <c r="BB434" s="7"/>
      <c r="BC434" s="7">
        <f t="shared" si="1538"/>
        <v>186.07769684522532</v>
      </c>
      <c r="BD434" s="7">
        <f t="shared" ref="BD434:BE434" si="1807">((AD434/AD322)-1)*100</f>
        <v>113.44523612400579</v>
      </c>
      <c r="BE434" s="7">
        <f t="shared" si="1807"/>
        <v>70.662160258817707</v>
      </c>
      <c r="BF434" s="7">
        <f t="shared" si="1540"/>
        <v>115.41553658640761</v>
      </c>
      <c r="BH434" s="1">
        <f t="shared" si="1691"/>
        <v>336</v>
      </c>
      <c r="BI434" s="1">
        <f t="shared" si="1692"/>
        <v>294</v>
      </c>
      <c r="BJ434" s="1">
        <f t="shared" si="1693"/>
        <v>325</v>
      </c>
      <c r="BK434" s="1">
        <f t="shared" si="1694"/>
        <v>212</v>
      </c>
      <c r="BL434" s="1">
        <f t="shared" si="1695"/>
        <v>412</v>
      </c>
      <c r="BN434" s="1">
        <f t="shared" si="1604"/>
        <v>363</v>
      </c>
      <c r="BO434" s="1">
        <f t="shared" si="1605"/>
        <v>340</v>
      </c>
      <c r="BP434" s="1">
        <f t="shared" si="1606"/>
        <v>326</v>
      </c>
      <c r="BQ434" s="1">
        <f t="shared" si="1607"/>
        <v>162</v>
      </c>
      <c r="BR434" s="1">
        <f t="shared" si="1608"/>
        <v>363</v>
      </c>
      <c r="BT434" s="1">
        <f t="shared" si="1545"/>
        <v>312</v>
      </c>
      <c r="BU434" s="1">
        <f t="shared" si="1546"/>
        <v>312</v>
      </c>
      <c r="BV434" s="1">
        <f t="shared" si="1547"/>
        <v>312</v>
      </c>
      <c r="BW434" s="1">
        <f t="shared" si="1548"/>
        <v>132</v>
      </c>
      <c r="BX434" s="1">
        <f t="shared" si="1549"/>
        <v>312</v>
      </c>
    </row>
    <row r="435" spans="1:76">
      <c r="A435" s="1">
        <v>2007</v>
      </c>
      <c r="B435" s="1">
        <v>4</v>
      </c>
      <c r="C435" s="4">
        <v>-0.27500000000000002</v>
      </c>
      <c r="D435" s="4">
        <v>4.4295</v>
      </c>
      <c r="E435" s="2">
        <f t="shared" si="1623"/>
        <v>42367.122679374181</v>
      </c>
      <c r="F435" s="2">
        <f t="shared" si="1624"/>
        <v>45490.881506833997</v>
      </c>
      <c r="G435" s="5">
        <f t="shared" si="1625"/>
        <v>0.93133219836615955</v>
      </c>
      <c r="H435" s="4">
        <f t="shared" si="1626"/>
        <v>0.93337304897040119</v>
      </c>
      <c r="I435" s="4">
        <f t="shared" si="1627"/>
        <v>0.97929878550076743</v>
      </c>
      <c r="J435" s="4">
        <f t="shared" si="1628"/>
        <v>-4.5925736530366246E-2</v>
      </c>
      <c r="K435" s="2" t="str">
        <f t="shared" si="1637"/>
        <v xml:space="preserve">      SPX</v>
      </c>
      <c r="L435" s="11">
        <f t="shared" si="1638"/>
        <v>149196.70649854688</v>
      </c>
      <c r="M435" s="2">
        <f t="shared" si="1629"/>
        <v>65967.579876568721</v>
      </c>
      <c r="N435" s="2">
        <f t="shared" si="1630"/>
        <v>32955.134286710236</v>
      </c>
      <c r="O435" s="2">
        <f t="shared" si="1631"/>
        <v>33012.445589858478</v>
      </c>
      <c r="P435" s="2">
        <f t="shared" si="1639"/>
        <v>42367.122679374181</v>
      </c>
      <c r="Q435" s="2">
        <f t="shared" si="1640"/>
        <v>45490.881506833997</v>
      </c>
      <c r="S435" s="1">
        <f t="shared" si="1752"/>
        <v>2007</v>
      </c>
      <c r="T435" s="1">
        <f t="shared" si="1753"/>
        <v>4</v>
      </c>
      <c r="U435" s="4">
        <v>0.55100000000000005</v>
      </c>
      <c r="V435" s="4">
        <v>4.4154</v>
      </c>
      <c r="X435" s="6">
        <v>39173</v>
      </c>
      <c r="Y435" s="2" t="str">
        <f t="shared" si="1754"/>
        <v xml:space="preserve">      SPY</v>
      </c>
      <c r="Z435" s="11">
        <f t="shared" si="1776"/>
        <v>151756.3140570324</v>
      </c>
      <c r="AA435" s="16">
        <f t="shared" si="1797"/>
        <v>70479.901907258449</v>
      </c>
      <c r="AB435" s="16">
        <f t="shared" si="1798"/>
        <v>35071.504059000348</v>
      </c>
      <c r="AC435" s="16">
        <f t="shared" si="1799"/>
        <v>35408.397848258101</v>
      </c>
      <c r="AD435" s="2">
        <f t="shared" si="1617"/>
        <v>50527.110228791797</v>
      </c>
      <c r="AE435" s="2">
        <f t="shared" si="1618"/>
        <v>44463.725951752429</v>
      </c>
      <c r="AF435" s="12" t="str">
        <f t="shared" si="1685"/>
        <v/>
      </c>
      <c r="AG435" s="13" t="str">
        <f t="shared" si="1679"/>
        <v/>
      </c>
      <c r="AH435" s="13" t="str">
        <f t="shared" ref="AH435:AI435" si="1808">IF($B435=12,((AD435/AD423)-1)*100,"")</f>
        <v/>
      </c>
      <c r="AI435" s="13" t="str">
        <f t="shared" si="1808"/>
        <v/>
      </c>
      <c r="AK435" s="12"/>
      <c r="AS435" s="7">
        <f t="shared" si="1681"/>
        <v>12.887128692638994</v>
      </c>
      <c r="AT435" s="7">
        <f t="shared" ref="AT435:AU435" si="1809">((AD435/AD423)-1)*100</f>
        <v>2.6184889468557682</v>
      </c>
      <c r="AU435" s="7">
        <f t="shared" si="1809"/>
        <v>15.14302176834712</v>
      </c>
      <c r="AV435" s="7">
        <f t="shared" si="1688"/>
        <v>-2.2558930757081264</v>
      </c>
      <c r="AW435" s="7"/>
      <c r="AX435" s="7">
        <f t="shared" si="1596"/>
        <v>88.013531254085336</v>
      </c>
      <c r="AY435" s="7">
        <f t="shared" ref="AY435:AZ435" si="1810">((AD435/AD374)-1)*100</f>
        <v>117.35456763903383</v>
      </c>
      <c r="AZ435" s="7">
        <f t="shared" si="1810"/>
        <v>40.719295843296521</v>
      </c>
      <c r="BA435" s="7">
        <f t="shared" si="1598"/>
        <v>47.294235410788815</v>
      </c>
      <c r="BB435" s="7"/>
      <c r="BC435" s="7">
        <f t="shared" si="1538"/>
        <v>193.71571067455133</v>
      </c>
      <c r="BD435" s="7">
        <f t="shared" ref="BD435:BE435" si="1811">((AD435/AD323)-1)*100</f>
        <v>130.17542362661777</v>
      </c>
      <c r="BE435" s="7">
        <f t="shared" si="1811"/>
        <v>75.21868442890964</v>
      </c>
      <c r="BF435" s="7">
        <f t="shared" si="1540"/>
        <v>118.49702624564169</v>
      </c>
      <c r="BH435" s="1">
        <f t="shared" si="1691"/>
        <v>337</v>
      </c>
      <c r="BI435" s="1">
        <f t="shared" si="1692"/>
        <v>295</v>
      </c>
      <c r="BJ435" s="1">
        <f t="shared" si="1693"/>
        <v>326</v>
      </c>
      <c r="BK435" s="1">
        <f t="shared" si="1694"/>
        <v>212</v>
      </c>
      <c r="BL435" s="1">
        <f t="shared" si="1695"/>
        <v>413</v>
      </c>
      <c r="BN435" s="1">
        <f t="shared" si="1604"/>
        <v>364</v>
      </c>
      <c r="BO435" s="1">
        <f t="shared" si="1605"/>
        <v>341</v>
      </c>
      <c r="BP435" s="1">
        <f t="shared" si="1606"/>
        <v>327</v>
      </c>
      <c r="BQ435" s="1">
        <f t="shared" si="1607"/>
        <v>163</v>
      </c>
      <c r="BR435" s="1">
        <f t="shared" si="1608"/>
        <v>364</v>
      </c>
      <c r="BT435" s="1">
        <f t="shared" si="1545"/>
        <v>313</v>
      </c>
      <c r="BU435" s="1">
        <f t="shared" si="1546"/>
        <v>313</v>
      </c>
      <c r="BV435" s="1">
        <f t="shared" si="1547"/>
        <v>313</v>
      </c>
      <c r="BW435" s="1">
        <f t="shared" si="1548"/>
        <v>133</v>
      </c>
      <c r="BX435" s="1">
        <f t="shared" si="1549"/>
        <v>313</v>
      </c>
    </row>
    <row r="436" spans="1:76">
      <c r="A436" s="1">
        <v>2007</v>
      </c>
      <c r="B436" s="1">
        <v>5</v>
      </c>
      <c r="C436" s="4">
        <v>-1.5532999999999999</v>
      </c>
      <c r="D436" s="4">
        <v>3.4895</v>
      </c>
      <c r="E436" s="2">
        <f t="shared" si="1623"/>
        <v>41709.034162795462</v>
      </c>
      <c r="F436" s="2">
        <f t="shared" si="1624"/>
        <v>47078.285817014963</v>
      </c>
      <c r="G436" s="5">
        <f t="shared" si="1625"/>
        <v>0.88595057018242251</v>
      </c>
      <c r="H436" s="4">
        <f t="shared" si="1626"/>
        <v>0.88820878345804055</v>
      </c>
      <c r="I436" s="4">
        <f t="shared" si="1627"/>
        <v>0.95473346568015038</v>
      </c>
      <c r="J436" s="4">
        <f t="shared" si="1628"/>
        <v>-6.6524682222109832E-2</v>
      </c>
      <c r="K436" s="2" t="str">
        <f t="shared" si="1637"/>
        <v xml:space="preserve">      SPX</v>
      </c>
      <c r="L436" s="11">
        <f t="shared" si="1638"/>
        <v>154402.92557181366</v>
      </c>
      <c r="M436" s="2">
        <f t="shared" si="1629"/>
        <v>66607.657064551342</v>
      </c>
      <c r="N436" s="2">
        <f t="shared" si="1630"/>
        <v>32443.242185834766</v>
      </c>
      <c r="O436" s="2">
        <f t="shared" si="1631"/>
        <v>34164.414878716583</v>
      </c>
      <c r="P436" s="2">
        <f t="shared" si="1639"/>
        <v>41709.034162795462</v>
      </c>
      <c r="Q436" s="2">
        <f t="shared" si="1640"/>
        <v>47078.285817014963</v>
      </c>
      <c r="S436" s="1">
        <f t="shared" si="1752"/>
        <v>2007</v>
      </c>
      <c r="T436" s="1">
        <f t="shared" si="1753"/>
        <v>5</v>
      </c>
      <c r="U436" s="4">
        <v>-0.50039999999999996</v>
      </c>
      <c r="V436" s="4">
        <v>3.4697</v>
      </c>
      <c r="X436" s="6">
        <v>39203</v>
      </c>
      <c r="Y436" s="2" t="str">
        <f t="shared" si="1754"/>
        <v xml:space="preserve">      SPY</v>
      </c>
      <c r="Z436" s="11">
        <f t="shared" si="1776"/>
        <v>157021.80288586926</v>
      </c>
      <c r="AA436" s="16">
        <f t="shared" si="1797"/>
        <v>71532.969281088226</v>
      </c>
      <c r="AB436" s="16">
        <f t="shared" si="1798"/>
        <v>34896.006252689112</v>
      </c>
      <c r="AC436" s="16">
        <f t="shared" si="1799"/>
        <v>36636.963028399114</v>
      </c>
      <c r="AD436" s="2">
        <f t="shared" si="1617"/>
        <v>50274.272569206922</v>
      </c>
      <c r="AE436" s="2">
        <f t="shared" si="1618"/>
        <v>46006.483851100384</v>
      </c>
      <c r="AF436" s="12" t="str">
        <f t="shared" si="1685"/>
        <v/>
      </c>
      <c r="AG436" s="13" t="str">
        <f t="shared" si="1679"/>
        <v/>
      </c>
      <c r="AH436" s="13" t="str">
        <f t="shared" ref="AH436:AI436" si="1812">IF($B436=12,((AD436/AD424)-1)*100,"")</f>
        <v/>
      </c>
      <c r="AI436" s="13" t="str">
        <f t="shared" si="1812"/>
        <v/>
      </c>
      <c r="AK436" s="12"/>
      <c r="AS436" s="7">
        <f t="shared" si="1681"/>
        <v>17.30957767667396</v>
      </c>
      <c r="AT436" s="7">
        <f t="shared" ref="AT436:AU436" si="1813">((AD436/AD424)-1)*100</f>
        <v>2.5469634405946628</v>
      </c>
      <c r="AU436" s="7">
        <f t="shared" si="1813"/>
        <v>22.669171290232804</v>
      </c>
      <c r="AV436" s="7">
        <f t="shared" si="1688"/>
        <v>-5.3595936135588431</v>
      </c>
      <c r="AW436" s="7"/>
      <c r="AX436" s="7">
        <f t="shared" si="1596"/>
        <v>92.406899958567038</v>
      </c>
      <c r="AY436" s="7">
        <f t="shared" ref="AY436:AZ436" si="1814">((AD436/AD375)-1)*100</f>
        <v>113.89885120092269</v>
      </c>
      <c r="AZ436" s="7">
        <f t="shared" si="1814"/>
        <v>54.998624884813196</v>
      </c>
      <c r="BA436" s="7">
        <f t="shared" si="1598"/>
        <v>37.408275073753842</v>
      </c>
      <c r="BB436" s="7"/>
      <c r="BC436" s="7">
        <f t="shared" si="1538"/>
        <v>200.62395114136251</v>
      </c>
      <c r="BD436" s="7">
        <f t="shared" ref="BD436:BE436" si="1815">((AD436/AD324)-1)*100</f>
        <v>132.77526474874568</v>
      </c>
      <c r="BE436" s="7">
        <f t="shared" si="1815"/>
        <v>79.339855896153537</v>
      </c>
      <c r="BF436" s="7">
        <f t="shared" si="1540"/>
        <v>121.28409524520897</v>
      </c>
      <c r="BH436" s="1">
        <f t="shared" si="1691"/>
        <v>338</v>
      </c>
      <c r="BI436" s="1">
        <f t="shared" si="1692"/>
        <v>296</v>
      </c>
      <c r="BJ436" s="1">
        <f t="shared" si="1693"/>
        <v>327</v>
      </c>
      <c r="BK436" s="1">
        <f t="shared" si="1694"/>
        <v>212</v>
      </c>
      <c r="BL436" s="1">
        <f t="shared" si="1695"/>
        <v>414</v>
      </c>
      <c r="BN436" s="1">
        <f t="shared" si="1604"/>
        <v>365</v>
      </c>
      <c r="BO436" s="1">
        <f t="shared" si="1605"/>
        <v>342</v>
      </c>
      <c r="BP436" s="1">
        <f t="shared" si="1606"/>
        <v>328</v>
      </c>
      <c r="BQ436" s="1">
        <f t="shared" si="1607"/>
        <v>164</v>
      </c>
      <c r="BR436" s="1">
        <f t="shared" si="1608"/>
        <v>365</v>
      </c>
      <c r="BT436" s="1">
        <f t="shared" si="1545"/>
        <v>314</v>
      </c>
      <c r="BU436" s="1">
        <f t="shared" si="1546"/>
        <v>314</v>
      </c>
      <c r="BV436" s="1">
        <f t="shared" si="1547"/>
        <v>314</v>
      </c>
      <c r="BW436" s="1">
        <f t="shared" si="1548"/>
        <v>134</v>
      </c>
      <c r="BX436" s="1">
        <f t="shared" si="1549"/>
        <v>314</v>
      </c>
    </row>
    <row r="437" spans="1:76">
      <c r="A437" s="1">
        <v>2007</v>
      </c>
      <c r="B437" s="1">
        <v>6</v>
      </c>
      <c r="C437" s="4">
        <v>3.2210999999999999</v>
      </c>
      <c r="D437" s="4">
        <v>-1.6613</v>
      </c>
      <c r="E437" s="2">
        <f t="shared" si="1623"/>
        <v>43052.523862213267</v>
      </c>
      <c r="F437" s="2">
        <f t="shared" si="1624"/>
        <v>46296.174254736892</v>
      </c>
      <c r="G437" s="5">
        <f t="shared" si="1625"/>
        <v>0.92993696682849025</v>
      </c>
      <c r="H437" s="4">
        <f t="shared" si="1626"/>
        <v>0.92794991047751652</v>
      </c>
      <c r="I437" s="4">
        <f t="shared" si="1627"/>
        <v>0.94820807124550299</v>
      </c>
      <c r="J437" s="4">
        <f t="shared" si="1628"/>
        <v>-2.0258160767986477E-2</v>
      </c>
      <c r="K437" s="2" t="str">
        <f t="shared" si="1637"/>
        <v xml:space="preserve">      SPX</v>
      </c>
      <c r="L437" s="11">
        <f t="shared" si="1638"/>
        <v>151837.82976928912</v>
      </c>
      <c r="M437" s="2">
        <f t="shared" si="1629"/>
        <v>67085.112914219149</v>
      </c>
      <c r="N437" s="2">
        <f t="shared" si="1630"/>
        <v>33488.271459882686</v>
      </c>
      <c r="O437" s="2">
        <f t="shared" si="1631"/>
        <v>33596.841454336463</v>
      </c>
      <c r="P437" s="2">
        <f t="shared" si="1639"/>
        <v>43052.523862213267</v>
      </c>
      <c r="Q437" s="2">
        <f t="shared" si="1640"/>
        <v>46296.174254736892</v>
      </c>
      <c r="S437" s="1">
        <f t="shared" si="1752"/>
        <v>2007</v>
      </c>
      <c r="T437" s="1">
        <f t="shared" si="1753"/>
        <v>6</v>
      </c>
      <c r="U437" s="4">
        <v>1.1988000000000001</v>
      </c>
      <c r="V437" s="4">
        <v>-1.6689000000000001</v>
      </c>
      <c r="X437" s="6">
        <v>39234</v>
      </c>
      <c r="Y437" s="2" t="str">
        <f t="shared" si="1754"/>
        <v xml:space="preserve">      SPY</v>
      </c>
      <c r="Z437" s="11">
        <f t="shared" si="1776"/>
        <v>154401.26601750701</v>
      </c>
      <c r="AA437" s="16">
        <f t="shared" si="1797"/>
        <v>71339.868328064505</v>
      </c>
      <c r="AB437" s="16">
        <f t="shared" si="1798"/>
        <v>35314.339575646351</v>
      </c>
      <c r="AC437" s="16">
        <f t="shared" si="1799"/>
        <v>36025.528752418162</v>
      </c>
      <c r="AD437" s="2">
        <f t="shared" si="1617"/>
        <v>50876.960548766583</v>
      </c>
      <c r="AE437" s="2">
        <f t="shared" si="1618"/>
        <v>45238.681642109368</v>
      </c>
      <c r="AF437" s="12" t="str">
        <f t="shared" si="1685"/>
        <v/>
      </c>
      <c r="AG437" s="13" t="str">
        <f t="shared" si="1679"/>
        <v/>
      </c>
      <c r="AH437" s="13" t="str">
        <f t="shared" ref="AH437:AI437" si="1816">IF($B437=12,((AD437/AD425)-1)*100,"")</f>
        <v/>
      </c>
      <c r="AI437" s="13" t="str">
        <f t="shared" si="1816"/>
        <v/>
      </c>
      <c r="AK437" s="12"/>
      <c r="AS437" s="7">
        <f t="shared" si="1681"/>
        <v>15.670470280450587</v>
      </c>
      <c r="AT437" s="7">
        <f t="shared" ref="AT437:AU437" si="1817">((AD437/AD425)-1)*100</f>
        <v>4.0629899757036014</v>
      </c>
      <c r="AU437" s="7">
        <f t="shared" si="1817"/>
        <v>20.460287784363508</v>
      </c>
      <c r="AV437" s="7">
        <f t="shared" si="1688"/>
        <v>-4.7898175039129214</v>
      </c>
      <c r="AW437" s="7"/>
      <c r="AX437" s="7">
        <f t="shared" si="1596"/>
        <v>97.802608297394784</v>
      </c>
      <c r="AY437" s="7">
        <f t="shared" ref="AY437:AZ437" si="1818">((AD437/AD376)-1)*100</f>
        <v>126.31028369317687</v>
      </c>
      <c r="AZ437" s="7">
        <f t="shared" si="1818"/>
        <v>53.551666857191485</v>
      </c>
      <c r="BA437" s="7">
        <f t="shared" si="1598"/>
        <v>44.250941440203299</v>
      </c>
      <c r="BB437" s="7"/>
      <c r="BC437" s="7">
        <f t="shared" si="1538"/>
        <v>175.76679589042757</v>
      </c>
      <c r="BD437" s="7">
        <f t="shared" ref="BD437:BE437" si="1819">((AD437/AD325)-1)*100</f>
        <v>152.20742966132667</v>
      </c>
      <c r="BE437" s="7">
        <f t="shared" si="1819"/>
        <v>64.511101820618251</v>
      </c>
      <c r="BF437" s="7">
        <f t="shared" si="1540"/>
        <v>111.25569406980932</v>
      </c>
      <c r="BH437" s="1">
        <f t="shared" si="1691"/>
        <v>339</v>
      </c>
      <c r="BI437" s="1">
        <f t="shared" si="1692"/>
        <v>297</v>
      </c>
      <c r="BJ437" s="1">
        <f t="shared" si="1693"/>
        <v>328</v>
      </c>
      <c r="BK437" s="1">
        <f t="shared" si="1694"/>
        <v>212</v>
      </c>
      <c r="BL437" s="1">
        <f t="shared" si="1695"/>
        <v>415</v>
      </c>
      <c r="BN437" s="1">
        <f t="shared" si="1604"/>
        <v>366</v>
      </c>
      <c r="BO437" s="1">
        <f t="shared" si="1605"/>
        <v>343</v>
      </c>
      <c r="BP437" s="1">
        <f t="shared" si="1606"/>
        <v>329</v>
      </c>
      <c r="BQ437" s="1">
        <f t="shared" si="1607"/>
        <v>165</v>
      </c>
      <c r="BR437" s="1">
        <f t="shared" si="1608"/>
        <v>366</v>
      </c>
      <c r="BT437" s="1">
        <f t="shared" si="1545"/>
        <v>315</v>
      </c>
      <c r="BU437" s="1">
        <f t="shared" si="1546"/>
        <v>315</v>
      </c>
      <c r="BV437" s="1">
        <f t="shared" si="1547"/>
        <v>315</v>
      </c>
      <c r="BW437" s="1">
        <f t="shared" si="1548"/>
        <v>135</v>
      </c>
      <c r="BX437" s="1">
        <f t="shared" si="1549"/>
        <v>315</v>
      </c>
    </row>
    <row r="438" spans="1:76">
      <c r="A438" s="1">
        <v>2007</v>
      </c>
      <c r="B438" s="1">
        <v>7</v>
      </c>
      <c r="C438" s="4">
        <v>5.5460000000000003</v>
      </c>
      <c r="D438" s="4">
        <v>-3.1004999999999998</v>
      </c>
      <c r="E438" s="2">
        <f t="shared" si="1623"/>
        <v>45440.216835611616</v>
      </c>
      <c r="F438" s="2">
        <f t="shared" si="1624"/>
        <v>44860.76137196878</v>
      </c>
      <c r="G438" s="5">
        <f t="shared" si="1625"/>
        <v>1.0129167549974956</v>
      </c>
      <c r="H438" s="4">
        <f t="shared" si="1626"/>
        <v>1.0088707147822584</v>
      </c>
      <c r="I438" s="4">
        <f t="shared" si="1627"/>
        <v>0.96523667223286946</v>
      </c>
      <c r="J438" s="4">
        <f t="shared" si="1628"/>
        <v>4.3634042549388963E-2</v>
      </c>
      <c r="K438" s="2" t="str">
        <f t="shared" si="1637"/>
        <v xml:space="preserve">      SPX</v>
      </c>
      <c r="L438" s="11">
        <f t="shared" si="1638"/>
        <v>147130.09785729233</v>
      </c>
      <c r="M438" s="2">
        <f t="shared" si="1629"/>
        <v>67900.702380092553</v>
      </c>
      <c r="N438" s="2">
        <f t="shared" si="1630"/>
        <v>35345.530995047782</v>
      </c>
      <c r="O438" s="2">
        <f t="shared" si="1631"/>
        <v>32555.171385044763</v>
      </c>
      <c r="P438" s="2">
        <f t="shared" si="1639"/>
        <v>45440.216835611616</v>
      </c>
      <c r="Q438" s="2">
        <f t="shared" si="1640"/>
        <v>44860.76137196878</v>
      </c>
      <c r="S438" s="1">
        <f t="shared" si="1752"/>
        <v>2007</v>
      </c>
      <c r="T438" s="1">
        <f t="shared" si="1753"/>
        <v>7</v>
      </c>
      <c r="U438" s="4">
        <v>1.94</v>
      </c>
      <c r="V438" s="4">
        <v>-3.1012</v>
      </c>
      <c r="X438" s="6">
        <v>39264</v>
      </c>
      <c r="Y438" s="2" t="str">
        <f t="shared" si="1754"/>
        <v xml:space="preserve">      SPY</v>
      </c>
      <c r="Z438" s="11">
        <f t="shared" si="1776"/>
        <v>149612.97395577206</v>
      </c>
      <c r="AA438" s="16">
        <f t="shared" si="1797"/>
        <v>70907.742818162063</v>
      </c>
      <c r="AB438" s="16">
        <f t="shared" si="1798"/>
        <v>35999.437763413895</v>
      </c>
      <c r="AC438" s="16">
        <f t="shared" si="1799"/>
        <v>34908.305054748169</v>
      </c>
      <c r="AD438" s="2">
        <f t="shared" si="1617"/>
        <v>51863.973583412662</v>
      </c>
      <c r="AE438" s="2">
        <f t="shared" si="1618"/>
        <v>43835.739647024267</v>
      </c>
      <c r="AF438" s="12" t="str">
        <f t="shared" si="1685"/>
        <v/>
      </c>
      <c r="AG438" s="13" t="str">
        <f t="shared" si="1679"/>
        <v/>
      </c>
      <c r="AH438" s="13" t="str">
        <f t="shared" ref="AH438:AI438" si="1820">IF($B438=12,((AD438/AD426)-1)*100,"")</f>
        <v/>
      </c>
      <c r="AI438" s="13" t="str">
        <f t="shared" si="1820"/>
        <v/>
      </c>
      <c r="AK438" s="12"/>
      <c r="AS438" s="7">
        <f t="shared" si="1681"/>
        <v>10.255807644407188</v>
      </c>
      <c r="AT438" s="7">
        <f t="shared" ref="AT438:AU438" si="1821">((AD438/AD426)-1)*100</f>
        <v>4.3521746858148802</v>
      </c>
      <c r="AU438" s="7">
        <f t="shared" si="1821"/>
        <v>16.017562314848121</v>
      </c>
      <c r="AV438" s="7">
        <f t="shared" si="1688"/>
        <v>-5.7617546704409328</v>
      </c>
      <c r="AW438" s="7"/>
      <c r="AX438" s="7">
        <f t="shared" si="1596"/>
        <v>85.334724919477736</v>
      </c>
      <c r="AY438" s="7">
        <f t="shared" ref="AY438:AZ438" si="1822">((AD438/AD377)-1)*100</f>
        <v>123.07726088339538</v>
      </c>
      <c r="AZ438" s="7">
        <f t="shared" si="1822"/>
        <v>60.167889248974092</v>
      </c>
      <c r="BA438" s="7">
        <f t="shared" si="1598"/>
        <v>25.166835670503644</v>
      </c>
      <c r="BB438" s="7"/>
      <c r="BC438" s="7">
        <f t="shared" si="1538"/>
        <v>154.31823815921953</v>
      </c>
      <c r="BD438" s="7">
        <f t="shared" ref="BD438:BE438" si="1823">((AD438/AD326)-1)*100</f>
        <v>158.44260468549294</v>
      </c>
      <c r="BE438" s="7">
        <f t="shared" si="1823"/>
        <v>51.715776504418166</v>
      </c>
      <c r="BF438" s="7">
        <f t="shared" si="1540"/>
        <v>102.60246165480137</v>
      </c>
      <c r="BH438" s="1">
        <f t="shared" si="1691"/>
        <v>340</v>
      </c>
      <c r="BI438" s="1">
        <f t="shared" si="1692"/>
        <v>298</v>
      </c>
      <c r="BJ438" s="1">
        <f t="shared" si="1693"/>
        <v>329</v>
      </c>
      <c r="BK438" s="1">
        <f t="shared" si="1694"/>
        <v>212</v>
      </c>
      <c r="BL438" s="1">
        <f t="shared" si="1695"/>
        <v>416</v>
      </c>
      <c r="BN438" s="1">
        <f t="shared" si="1604"/>
        <v>367</v>
      </c>
      <c r="BO438" s="1">
        <f t="shared" si="1605"/>
        <v>344</v>
      </c>
      <c r="BP438" s="1">
        <f t="shared" si="1606"/>
        <v>330</v>
      </c>
      <c r="BQ438" s="1">
        <f t="shared" si="1607"/>
        <v>166</v>
      </c>
      <c r="BR438" s="1">
        <f t="shared" si="1608"/>
        <v>367</v>
      </c>
      <c r="BT438" s="1">
        <f t="shared" si="1545"/>
        <v>316</v>
      </c>
      <c r="BU438" s="1">
        <f t="shared" si="1546"/>
        <v>316</v>
      </c>
      <c r="BV438" s="1">
        <f t="shared" si="1547"/>
        <v>316</v>
      </c>
      <c r="BW438" s="1">
        <f t="shared" si="1548"/>
        <v>136</v>
      </c>
      <c r="BX438" s="1">
        <f t="shared" si="1549"/>
        <v>316</v>
      </c>
    </row>
    <row r="439" spans="1:76">
      <c r="A439" s="1">
        <v>2007</v>
      </c>
      <c r="B439" s="1">
        <v>8</v>
      </c>
      <c r="C439" s="4">
        <v>-4.1867999999999999</v>
      </c>
      <c r="D439" s="4">
        <v>1.4990000000000001</v>
      </c>
      <c r="E439" s="2">
        <f t="shared" si="1623"/>
        <v>43537.725837138227</v>
      </c>
      <c r="F439" s="2">
        <f t="shared" si="1624"/>
        <v>45533.224184934596</v>
      </c>
      <c r="G439" s="5">
        <f t="shared" si="1625"/>
        <v>0.95617489462877503</v>
      </c>
      <c r="H439" s="4">
        <f t="shared" si="1626"/>
        <v>0.95868421939798854</v>
      </c>
      <c r="I439" s="4">
        <f t="shared" si="1627"/>
        <v>0.96285199391600251</v>
      </c>
      <c r="J439" s="4">
        <f t="shared" si="1628"/>
        <v>-4.167774518013978E-3</v>
      </c>
      <c r="K439" s="2" t="str">
        <f t="shared" si="1637"/>
        <v>GSCI</v>
      </c>
      <c r="L439" s="11">
        <f t="shared" si="1638"/>
        <v>140970.05492020323</v>
      </c>
      <c r="M439" s="2">
        <f t="shared" si="1629"/>
        <v>66908.857707453717</v>
      </c>
      <c r="N439" s="2">
        <f t="shared" si="1630"/>
        <v>33865.684303347123</v>
      </c>
      <c r="O439" s="2">
        <f t="shared" si="1631"/>
        <v>33043.173404106587</v>
      </c>
      <c r="P439" s="2">
        <f t="shared" si="1639"/>
        <v>43537.725837138227</v>
      </c>
      <c r="Q439" s="2">
        <f t="shared" si="1640"/>
        <v>45533.224184934596</v>
      </c>
      <c r="S439" s="1">
        <f t="shared" si="1752"/>
        <v>2007</v>
      </c>
      <c r="T439" s="1">
        <f t="shared" si="1753"/>
        <v>8</v>
      </c>
      <c r="U439" s="4">
        <v>-2.2113999999999998</v>
      </c>
      <c r="V439" s="4">
        <v>1.5134000000000001</v>
      </c>
      <c r="X439" s="6">
        <v>39295</v>
      </c>
      <c r="Y439" s="2" t="str">
        <f t="shared" si="1754"/>
        <v>DBC</v>
      </c>
      <c r="Z439" s="11">
        <f t="shared" si="1776"/>
        <v>146304.43264971412</v>
      </c>
      <c r="AA439" s="16">
        <f t="shared" si="1797"/>
        <v>70639.953540160495</v>
      </c>
      <c r="AB439" s="16">
        <f t="shared" si="1798"/>
        <v>35203.346196713763</v>
      </c>
      <c r="AC439" s="16">
        <f t="shared" si="1799"/>
        <v>35436.607343446725</v>
      </c>
      <c r="AD439" s="2">
        <f t="shared" si="1617"/>
        <v>50717.053671589078</v>
      </c>
      <c r="AE439" s="2">
        <f t="shared" si="1618"/>
        <v>44499.149730842335</v>
      </c>
      <c r="AF439" s="12" t="str">
        <f t="shared" si="1685"/>
        <v/>
      </c>
      <c r="AG439" s="13" t="str">
        <f t="shared" si="1679"/>
        <v/>
      </c>
      <c r="AH439" s="13" t="str">
        <f t="shared" ref="AH439:AI439" si="1824">IF($B439=12,((AD439/AD427)-1)*100,"")</f>
        <v/>
      </c>
      <c r="AI439" s="13" t="str">
        <f t="shared" si="1824"/>
        <v/>
      </c>
      <c r="AK439" s="12"/>
      <c r="AS439" s="7">
        <f t="shared" si="1681"/>
        <v>10.829285724434579</v>
      </c>
      <c r="AT439" s="7">
        <f t="shared" ref="AT439:AU439" si="1825">((AD439/AD427)-1)*100</f>
        <v>4.8949459562273034</v>
      </c>
      <c r="AU439" s="7">
        <f t="shared" si="1825"/>
        <v>15.050809741205162</v>
      </c>
      <c r="AV439" s="7">
        <f t="shared" si="1688"/>
        <v>-4.2215240167705836</v>
      </c>
      <c r="AW439" s="7"/>
      <c r="AX439" s="7">
        <f t="shared" si="1596"/>
        <v>80.194349086192034</v>
      </c>
      <c r="AY439" s="7">
        <f t="shared" ref="AY439:AZ439" si="1826">((AD439/AD378)-1)*100</f>
        <v>116.89007194026142</v>
      </c>
      <c r="AZ439" s="7">
        <f t="shared" si="1826"/>
        <v>76.303141719538289</v>
      </c>
      <c r="BA439" s="7">
        <f t="shared" si="1598"/>
        <v>3.8912073666537452</v>
      </c>
      <c r="BB439" s="7"/>
      <c r="BC439" s="7">
        <f t="shared" si="1538"/>
        <v>146.21437347096696</v>
      </c>
      <c r="BD439" s="7">
        <f t="shared" ref="BD439:BE439" si="1827">((AD439/AD327)-1)*100</f>
        <v>159.81169028446445</v>
      </c>
      <c r="BE439" s="7">
        <f t="shared" si="1827"/>
        <v>52.476103749075342</v>
      </c>
      <c r="BF439" s="7">
        <f t="shared" si="1540"/>
        <v>93.738269721891612</v>
      </c>
      <c r="BH439" s="1">
        <f t="shared" si="1691"/>
        <v>341</v>
      </c>
      <c r="BI439" s="1">
        <f t="shared" si="1692"/>
        <v>299</v>
      </c>
      <c r="BJ439" s="1">
        <f t="shared" si="1693"/>
        <v>330</v>
      </c>
      <c r="BK439" s="1">
        <f t="shared" si="1694"/>
        <v>212</v>
      </c>
      <c r="BL439" s="1">
        <f t="shared" si="1695"/>
        <v>417</v>
      </c>
      <c r="BN439" s="1">
        <f t="shared" si="1604"/>
        <v>368</v>
      </c>
      <c r="BO439" s="1">
        <f t="shared" si="1605"/>
        <v>345</v>
      </c>
      <c r="BP439" s="1">
        <f t="shared" si="1606"/>
        <v>331</v>
      </c>
      <c r="BQ439" s="1">
        <f t="shared" si="1607"/>
        <v>167</v>
      </c>
      <c r="BR439" s="1">
        <f t="shared" si="1608"/>
        <v>368</v>
      </c>
      <c r="BT439" s="1">
        <f t="shared" si="1545"/>
        <v>317</v>
      </c>
      <c r="BU439" s="1">
        <f t="shared" si="1546"/>
        <v>317</v>
      </c>
      <c r="BV439" s="1">
        <f t="shared" si="1547"/>
        <v>317</v>
      </c>
      <c r="BW439" s="1">
        <f t="shared" si="1548"/>
        <v>137</v>
      </c>
      <c r="BX439" s="1">
        <f t="shared" si="1549"/>
        <v>317</v>
      </c>
    </row>
    <row r="440" spans="1:76">
      <c r="A440" s="1">
        <v>2007</v>
      </c>
      <c r="B440" s="1">
        <v>9</v>
      </c>
      <c r="C440" s="4">
        <v>10.2258</v>
      </c>
      <c r="D440" s="4">
        <v>3.7399</v>
      </c>
      <c r="E440" s="2">
        <f t="shared" si="1623"/>
        <v>47989.806605792306</v>
      </c>
      <c r="F440" s="2">
        <f t="shared" si="1624"/>
        <v>47236.121236226965</v>
      </c>
      <c r="G440" s="5">
        <f t="shared" si="1625"/>
        <v>1.0159556997873762</v>
      </c>
      <c r="H440" s="4">
        <f t="shared" si="1626"/>
        <v>1.0132284864355006</v>
      </c>
      <c r="I440" s="4">
        <f t="shared" si="1627"/>
        <v>0.97682665335583774</v>
      </c>
      <c r="J440" s="4">
        <f t="shared" si="1628"/>
        <v>3.6401833079662826E-2</v>
      </c>
      <c r="K440" s="2" t="str">
        <f t="shared" si="1637"/>
        <v xml:space="preserve">      SPX</v>
      </c>
      <c r="L440" s="11">
        <f t="shared" si="1638"/>
        <v>146242.1940041639</v>
      </c>
      <c r="M440" s="2">
        <f t="shared" si="1629"/>
        <v>71607.676495085558</v>
      </c>
      <c r="N440" s="2">
        <f t="shared" si="1630"/>
        <v>37328.721448838791</v>
      </c>
      <c r="O440" s="2">
        <f t="shared" si="1631"/>
        <v>34278.955046246767</v>
      </c>
      <c r="P440" s="2">
        <f t="shared" si="1639"/>
        <v>47989.806605792306</v>
      </c>
      <c r="Q440" s="2">
        <f t="shared" si="1640"/>
        <v>47236.121236226965</v>
      </c>
      <c r="S440" s="1">
        <f t="shared" si="1752"/>
        <v>2007</v>
      </c>
      <c r="T440" s="1">
        <f t="shared" si="1753"/>
        <v>9</v>
      </c>
      <c r="U440" s="4">
        <v>8.5759000000000007</v>
      </c>
      <c r="V440" s="4">
        <v>3.7069999999999999</v>
      </c>
      <c r="X440" s="6">
        <v>39326</v>
      </c>
      <c r="Y440" s="2" t="str">
        <f t="shared" si="1754"/>
        <v xml:space="preserve">      SPY</v>
      </c>
      <c r="Z440" s="11">
        <f t="shared" si="1776"/>
        <v>151727.93796803901</v>
      </c>
      <c r="AA440" s="16">
        <f t="shared" si="1797"/>
        <v>74972.592340866016</v>
      </c>
      <c r="AB440" s="16">
        <f t="shared" si="1798"/>
        <v>38222.349963197732</v>
      </c>
      <c r="AC440" s="16">
        <f t="shared" si="1799"/>
        <v>36750.242377668292</v>
      </c>
      <c r="AD440" s="2">
        <f t="shared" si="1617"/>
        <v>55066.497477410878</v>
      </c>
      <c r="AE440" s="2">
        <f t="shared" si="1618"/>
        <v>46148.733211364655</v>
      </c>
      <c r="AF440" s="12" t="str">
        <f t="shared" si="1685"/>
        <v/>
      </c>
      <c r="AG440" s="13" t="str">
        <f t="shared" si="1679"/>
        <v/>
      </c>
      <c r="AH440" s="13" t="str">
        <f t="shared" ref="AH440:AI440" si="1828">IF($B440=12,((AD440/AD428)-1)*100,"")</f>
        <v/>
      </c>
      <c r="AI440" s="13" t="str">
        <f t="shared" si="1828"/>
        <v/>
      </c>
      <c r="AK440" s="12"/>
      <c r="AS440" s="7">
        <f t="shared" si="1681"/>
        <v>12.063631391930517</v>
      </c>
      <c r="AT440" s="7">
        <f t="shared" ref="AT440:AU440" si="1829">((AD440/AD428)-1)*100</f>
        <v>19.318551869586731</v>
      </c>
      <c r="AU440" s="7">
        <f t="shared" si="1829"/>
        <v>16.332172041951697</v>
      </c>
      <c r="AV440" s="7">
        <f t="shared" si="1688"/>
        <v>-4.2685406500211798</v>
      </c>
      <c r="AW440" s="7"/>
      <c r="AX440" s="7">
        <f t="shared" si="1596"/>
        <v>76.216741309179326</v>
      </c>
      <c r="AY440" s="7">
        <f t="shared" ref="AY440:AZ440" si="1830">((AD440/AD379)-1)*100</f>
        <v>122.06035915825422</v>
      </c>
      <c r="AZ440" s="7">
        <f t="shared" si="1830"/>
        <v>81.657742201032633</v>
      </c>
      <c r="BA440" s="7">
        <f t="shared" si="1598"/>
        <v>-5.4410008918533066</v>
      </c>
      <c r="BB440" s="7"/>
      <c r="BC440" s="7">
        <f t="shared" si="1538"/>
        <v>159.84649904955793</v>
      </c>
      <c r="BD440" s="7">
        <f t="shared" ref="BD440:BE440" si="1831">((AD440/AD328)-1)*100</f>
        <v>196.06041950287647</v>
      </c>
      <c r="BE440" s="7">
        <f t="shared" si="1831"/>
        <v>60.918232308587527</v>
      </c>
      <c r="BF440" s="7">
        <f t="shared" si="1540"/>
        <v>98.9282667409704</v>
      </c>
      <c r="BH440" s="1">
        <f t="shared" si="1691"/>
        <v>342</v>
      </c>
      <c r="BI440" s="1">
        <f t="shared" si="1692"/>
        <v>300</v>
      </c>
      <c r="BJ440" s="1">
        <f t="shared" si="1693"/>
        <v>331</v>
      </c>
      <c r="BK440" s="1">
        <f t="shared" si="1694"/>
        <v>212</v>
      </c>
      <c r="BL440" s="1">
        <f t="shared" si="1695"/>
        <v>418</v>
      </c>
      <c r="BN440" s="1">
        <f t="shared" si="1604"/>
        <v>369</v>
      </c>
      <c r="BO440" s="1">
        <f t="shared" si="1605"/>
        <v>346</v>
      </c>
      <c r="BP440" s="1">
        <f t="shared" si="1606"/>
        <v>332</v>
      </c>
      <c r="BQ440" s="1">
        <f t="shared" si="1607"/>
        <v>167</v>
      </c>
      <c r="BR440" s="1">
        <f t="shared" si="1608"/>
        <v>369</v>
      </c>
      <c r="BT440" s="1">
        <f t="shared" si="1545"/>
        <v>318</v>
      </c>
      <c r="BU440" s="1">
        <f t="shared" si="1546"/>
        <v>318</v>
      </c>
      <c r="BV440" s="1">
        <f t="shared" si="1547"/>
        <v>318</v>
      </c>
      <c r="BW440" s="1">
        <f t="shared" si="1548"/>
        <v>138</v>
      </c>
      <c r="BX440" s="1">
        <f t="shared" si="1549"/>
        <v>318</v>
      </c>
    </row>
    <row r="441" spans="1:76">
      <c r="A441" s="1">
        <v>2007</v>
      </c>
      <c r="B441" s="1">
        <v>10</v>
      </c>
      <c r="C441" s="4">
        <v>9.6069999999999993</v>
      </c>
      <c r="D441" s="4">
        <v>1.5907</v>
      </c>
      <c r="E441" s="2">
        <f t="shared" si="1623"/>
        <v>52600.187326410778</v>
      </c>
      <c r="F441" s="2">
        <f t="shared" si="1624"/>
        <v>47987.506216731621</v>
      </c>
      <c r="G441" s="5">
        <f t="shared" si="1625"/>
        <v>1.0961225425811119</v>
      </c>
      <c r="H441" s="4">
        <f t="shared" si="1626"/>
        <v>1.0921752065741779</v>
      </c>
      <c r="I441" s="4">
        <f t="shared" si="1627"/>
        <v>1.0082203084151204</v>
      </c>
      <c r="J441" s="4">
        <f t="shared" si="1628"/>
        <v>8.3954898159057434E-2</v>
      </c>
      <c r="K441" s="2" t="str">
        <f t="shared" si="1637"/>
        <v>GSCI</v>
      </c>
      <c r="L441" s="11">
        <f t="shared" si="1638"/>
        <v>160291.68158214394</v>
      </c>
      <c r="M441" s="2">
        <f t="shared" si="1629"/>
        <v>75739.122102596142</v>
      </c>
      <c r="N441" s="2">
        <f t="shared" si="1630"/>
        <v>40914.891718428735</v>
      </c>
      <c r="O441" s="2">
        <f t="shared" si="1631"/>
        <v>34824.230384167407</v>
      </c>
      <c r="P441" s="2">
        <f t="shared" si="1639"/>
        <v>52600.187326410778</v>
      </c>
      <c r="Q441" s="2">
        <f t="shared" si="1640"/>
        <v>47987.506216731621</v>
      </c>
      <c r="S441" s="1">
        <f t="shared" si="1752"/>
        <v>2007</v>
      </c>
      <c r="T441" s="1">
        <f t="shared" si="1753"/>
        <v>10</v>
      </c>
      <c r="U441" s="4">
        <v>8.5876999999999999</v>
      </c>
      <c r="V441" s="4">
        <v>1.5759000000000001</v>
      </c>
      <c r="X441" s="6">
        <v>39356</v>
      </c>
      <c r="Y441" s="2" t="str">
        <f t="shared" si="1754"/>
        <v>DBC</v>
      </c>
      <c r="Z441" s="11">
        <f t="shared" si="1776"/>
        <v>164757.87809692029</v>
      </c>
      <c r="AA441" s="16">
        <f t="shared" si="1797"/>
        <v>78834.160158285231</v>
      </c>
      <c r="AB441" s="16">
        <f t="shared" si="1798"/>
        <v>41504.770710987264</v>
      </c>
      <c r="AC441" s="16">
        <f t="shared" si="1799"/>
        <v>37329.389447297966</v>
      </c>
      <c r="AD441" s="2">
        <f t="shared" si="1617"/>
        <v>59795.443081278492</v>
      </c>
      <c r="AE441" s="2">
        <f t="shared" si="1618"/>
        <v>46875.991098042556</v>
      </c>
      <c r="AF441" s="12" t="str">
        <f t="shared" si="1685"/>
        <v/>
      </c>
      <c r="AG441" s="13" t="str">
        <f t="shared" si="1679"/>
        <v/>
      </c>
      <c r="AH441" s="13" t="str">
        <f t="shared" ref="AH441:AI441" si="1832">IF($B441=12,((AD441/AD429)-1)*100,"")</f>
        <v/>
      </c>
      <c r="AI441" s="13" t="str">
        <f t="shared" si="1832"/>
        <v/>
      </c>
      <c r="AK441" s="12"/>
      <c r="AS441" s="7">
        <f t="shared" si="1681"/>
        <v>17.851946130116826</v>
      </c>
      <c r="AT441" s="7">
        <f t="shared" ref="AT441:AU441" si="1833">((AD441/AD429)-1)*100</f>
        <v>28.013238643181303</v>
      </c>
      <c r="AU441" s="7">
        <f t="shared" si="1833"/>
        <v>14.441080226276881</v>
      </c>
      <c r="AV441" s="7">
        <f t="shared" si="1688"/>
        <v>3.4108659038399445</v>
      </c>
      <c r="AW441" s="7"/>
      <c r="AX441" s="7">
        <f t="shared" si="1596"/>
        <v>82.993141598357141</v>
      </c>
      <c r="AY441" s="7">
        <f t="shared" ref="AY441:AZ441" si="1834">((AD441/AD380)-1)*100</f>
        <v>130.59967200012971</v>
      </c>
      <c r="AZ441" s="7">
        <f t="shared" si="1834"/>
        <v>106.95967545190008</v>
      </c>
      <c r="BA441" s="7">
        <f t="shared" si="1598"/>
        <v>-23.966533853542941</v>
      </c>
      <c r="BB441" s="7"/>
      <c r="BC441" s="7">
        <f t="shared" si="1538"/>
        <v>171.19684827276876</v>
      </c>
      <c r="BD441" s="7">
        <f t="shared" ref="BD441:BE441" si="1835">((AD441/AD329)-1)*100</f>
        <v>233.30278364545839</v>
      </c>
      <c r="BE441" s="7">
        <f t="shared" si="1835"/>
        <v>57.102489097333375</v>
      </c>
      <c r="BF441" s="7">
        <f t="shared" si="1540"/>
        <v>114.09435917543539</v>
      </c>
      <c r="BH441" s="1">
        <f t="shared" si="1691"/>
        <v>343</v>
      </c>
      <c r="BI441" s="1">
        <f t="shared" si="1692"/>
        <v>301</v>
      </c>
      <c r="BJ441" s="1">
        <f t="shared" si="1693"/>
        <v>332</v>
      </c>
      <c r="BK441" s="1">
        <f t="shared" si="1694"/>
        <v>213</v>
      </c>
      <c r="BL441" s="1">
        <f t="shared" si="1695"/>
        <v>419</v>
      </c>
      <c r="BN441" s="1">
        <f t="shared" si="1604"/>
        <v>370</v>
      </c>
      <c r="BO441" s="1">
        <f t="shared" si="1605"/>
        <v>347</v>
      </c>
      <c r="BP441" s="1">
        <f t="shared" si="1606"/>
        <v>333</v>
      </c>
      <c r="BQ441" s="1">
        <f t="shared" si="1607"/>
        <v>167</v>
      </c>
      <c r="BR441" s="1">
        <f t="shared" si="1608"/>
        <v>370</v>
      </c>
      <c r="BT441" s="1">
        <f t="shared" si="1545"/>
        <v>319</v>
      </c>
      <c r="BU441" s="1">
        <f t="shared" si="1546"/>
        <v>319</v>
      </c>
      <c r="BV441" s="1">
        <f t="shared" si="1547"/>
        <v>319</v>
      </c>
      <c r="BW441" s="1">
        <f t="shared" si="1548"/>
        <v>139</v>
      </c>
      <c r="BX441" s="1">
        <f t="shared" si="1549"/>
        <v>319</v>
      </c>
    </row>
    <row r="442" spans="1:76">
      <c r="A442" s="1">
        <v>2007</v>
      </c>
      <c r="B442" s="1">
        <v>11</v>
      </c>
      <c r="C442" s="4">
        <v>-3.6974</v>
      </c>
      <c r="D442" s="4">
        <v>-4.1806999999999999</v>
      </c>
      <c r="E442" s="2">
        <f t="shared" si="1623"/>
        <v>50655.348000204067</v>
      </c>
      <c r="F442" s="2">
        <f t="shared" si="1624"/>
        <v>45981.292544328717</v>
      </c>
      <c r="G442" s="5">
        <f t="shared" si="1625"/>
        <v>1.1016512411296242</v>
      </c>
      <c r="H442" s="4">
        <f t="shared" si="1626"/>
        <v>1.1012000013888887</v>
      </c>
      <c r="I442" s="4">
        <f t="shared" si="1627"/>
        <v>1.0328073959715689</v>
      </c>
      <c r="J442" s="4">
        <f t="shared" si="1628"/>
        <v>6.8392605417319841E-2</v>
      </c>
      <c r="K442" s="2" t="str">
        <f t="shared" si="1637"/>
        <v>GSCI</v>
      </c>
      <c r="L442" s="11">
        <f t="shared" si="1638"/>
        <v>154365.05694732576</v>
      </c>
      <c r="M442" s="2">
        <f t="shared" si="1629"/>
        <v>72770.438296528067</v>
      </c>
      <c r="N442" s="2">
        <f t="shared" si="1630"/>
        <v>39402.104512031554</v>
      </c>
      <c r="O442" s="2">
        <f t="shared" si="1631"/>
        <v>33368.333784496521</v>
      </c>
      <c r="P442" s="2">
        <f t="shared" si="1639"/>
        <v>50655.348000204067</v>
      </c>
      <c r="Q442" s="2">
        <f t="shared" si="1640"/>
        <v>45981.292544328717</v>
      </c>
      <c r="S442" s="1">
        <f t="shared" si="1752"/>
        <v>2007</v>
      </c>
      <c r="T442" s="1">
        <f t="shared" si="1753"/>
        <v>11</v>
      </c>
      <c r="U442" s="4">
        <v>0.26900000000000002</v>
      </c>
      <c r="V442" s="4">
        <v>-4.1802999999999999</v>
      </c>
      <c r="X442" s="6">
        <v>39387</v>
      </c>
      <c r="Y442" s="2" t="str">
        <f t="shared" si="1754"/>
        <v>DBC</v>
      </c>
      <c r="Z442" s="11">
        <f t="shared" si="1776"/>
        <v>165201.07678900103</v>
      </c>
      <c r="AA442" s="16">
        <f t="shared" si="1797"/>
        <v>77385.327524432389</v>
      </c>
      <c r="AB442" s="16">
        <f t="shared" si="1798"/>
        <v>41616.418544199827</v>
      </c>
      <c r="AC442" s="16">
        <f t="shared" si="1799"/>
        <v>35768.908980232569</v>
      </c>
      <c r="AD442" s="2">
        <f t="shared" si="1617"/>
        <v>59956.292823167139</v>
      </c>
      <c r="AE442" s="2">
        <f t="shared" si="1618"/>
        <v>44916.43404217108</v>
      </c>
      <c r="AF442" s="12" t="str">
        <f t="shared" si="1685"/>
        <v/>
      </c>
      <c r="AG442" s="13" t="str">
        <f t="shared" si="1679"/>
        <v/>
      </c>
      <c r="AH442" s="13" t="str">
        <f t="shared" ref="AH442:AI442" si="1836">IF($B442=12,((AD442/AD430)-1)*100,"")</f>
        <v/>
      </c>
      <c r="AI442" s="13" t="str">
        <f t="shared" si="1836"/>
        <v/>
      </c>
      <c r="AK442" s="12"/>
      <c r="AS442" s="7">
        <f t="shared" si="1681"/>
        <v>15.978026957944325</v>
      </c>
      <c r="AT442" s="7">
        <f t="shared" ref="AT442:AU442" si="1837">((AD442/AD430)-1)*100</f>
        <v>20.634229011150595</v>
      </c>
      <c r="AU442" s="7">
        <f t="shared" si="1837"/>
        <v>7.6239752334428701</v>
      </c>
      <c r="AV442" s="7">
        <f t="shared" si="1688"/>
        <v>8.3540517245014545</v>
      </c>
      <c r="AW442" s="7"/>
      <c r="AX442" s="7">
        <f t="shared" si="1596"/>
        <v>92.571898164131269</v>
      </c>
      <c r="AY442" s="7">
        <f t="shared" ref="AY442:AZ442" si="1838">((AD442/AD381)-1)*100</f>
        <v>142.67038734466828</v>
      </c>
      <c r="AZ442" s="7">
        <f t="shared" si="1838"/>
        <v>82.308055919284229</v>
      </c>
      <c r="BA442" s="7">
        <f t="shared" si="1598"/>
        <v>10.263842244847041</v>
      </c>
      <c r="BB442" s="7"/>
      <c r="BC442" s="7">
        <f t="shared" si="1538"/>
        <v>174.83327939073837</v>
      </c>
      <c r="BD442" s="7">
        <f t="shared" ref="BD442:BE442" si="1839">((AD442/AD330)-1)*100</f>
        <v>262.71138465871718</v>
      </c>
      <c r="BE442" s="7">
        <f t="shared" si="1839"/>
        <v>52.144364690933557</v>
      </c>
      <c r="BF442" s="7">
        <f t="shared" si="1540"/>
        <v>122.68891469980481</v>
      </c>
      <c r="BH442" s="1">
        <f t="shared" si="1691"/>
        <v>344</v>
      </c>
      <c r="BI442" s="1">
        <f t="shared" si="1692"/>
        <v>302</v>
      </c>
      <c r="BJ442" s="1">
        <f t="shared" si="1693"/>
        <v>333</v>
      </c>
      <c r="BK442" s="1">
        <f t="shared" si="1694"/>
        <v>214</v>
      </c>
      <c r="BL442" s="1">
        <f t="shared" si="1695"/>
        <v>420</v>
      </c>
      <c r="BN442" s="1">
        <f t="shared" si="1604"/>
        <v>371</v>
      </c>
      <c r="BO442" s="1">
        <f t="shared" si="1605"/>
        <v>348</v>
      </c>
      <c r="BP442" s="1">
        <f t="shared" si="1606"/>
        <v>334</v>
      </c>
      <c r="BQ442" s="1">
        <f t="shared" si="1607"/>
        <v>168</v>
      </c>
      <c r="BR442" s="1">
        <f t="shared" si="1608"/>
        <v>371</v>
      </c>
      <c r="BT442" s="1">
        <f t="shared" si="1545"/>
        <v>320</v>
      </c>
      <c r="BU442" s="1">
        <f t="shared" si="1546"/>
        <v>320</v>
      </c>
      <c r="BV442" s="1">
        <f t="shared" si="1547"/>
        <v>320</v>
      </c>
      <c r="BW442" s="1">
        <f t="shared" si="1548"/>
        <v>140</v>
      </c>
      <c r="BX442" s="1">
        <f t="shared" si="1549"/>
        <v>320</v>
      </c>
    </row>
    <row r="443" spans="1:76">
      <c r="A443" s="1">
        <v>2007</v>
      </c>
      <c r="B443" s="1">
        <v>12</v>
      </c>
      <c r="C443" s="4">
        <v>5.7652999999999999</v>
      </c>
      <c r="D443" s="4">
        <v>-0.69379999999999997</v>
      </c>
      <c r="E443" s="2">
        <f t="shared" si="1623"/>
        <v>53575.780778459826</v>
      </c>
      <c r="F443" s="2">
        <f t="shared" si="1624"/>
        <v>45662.274336656163</v>
      </c>
      <c r="G443" s="5">
        <f t="shared" si="1625"/>
        <v>1.1733051311342799</v>
      </c>
      <c r="H443" s="4">
        <f t="shared" si="1626"/>
        <v>1.1698715535273565</v>
      </c>
      <c r="I443" s="4">
        <f t="shared" si="1627"/>
        <v>1.0697804841722824</v>
      </c>
      <c r="J443" s="4">
        <f t="shared" si="1628"/>
        <v>0.10009106935507406</v>
      </c>
      <c r="K443" s="2" t="str">
        <f t="shared" si="1637"/>
        <v>GSCI</v>
      </c>
      <c r="L443" s="11">
        <f t="shared" si="1638"/>
        <v>163264.66557550992</v>
      </c>
      <c r="M443" s="2">
        <f t="shared" si="1629"/>
        <v>74810.578328163392</v>
      </c>
      <c r="N443" s="2">
        <f t="shared" si="1630"/>
        <v>41673.754043463705</v>
      </c>
      <c r="O443" s="2">
        <f t="shared" si="1631"/>
        <v>33136.824284699687</v>
      </c>
      <c r="P443" s="2">
        <f t="shared" si="1639"/>
        <v>53575.780778459826</v>
      </c>
      <c r="Q443" s="2">
        <f t="shared" si="1640"/>
        <v>45662.274336656163</v>
      </c>
      <c r="S443" s="1">
        <f t="shared" si="1752"/>
        <v>2007</v>
      </c>
      <c r="T443" s="1">
        <f t="shared" si="1753"/>
        <v>12</v>
      </c>
      <c r="U443" s="4">
        <v>6.3655999999999997</v>
      </c>
      <c r="V443" s="4">
        <v>-0.7046</v>
      </c>
      <c r="X443" s="6">
        <v>39417</v>
      </c>
      <c r="Y443" s="2" t="str">
        <f t="shared" si="1754"/>
        <v>DBC</v>
      </c>
      <c r="Z443" s="11">
        <f t="shared" si="1776"/>
        <v>175717.11653308166</v>
      </c>
      <c r="AA443" s="16">
        <f t="shared" si="1797"/>
        <v>79782.43453060725</v>
      </c>
      <c r="AB443" s="16">
        <f t="shared" si="1798"/>
        <v>44265.553283049405</v>
      </c>
      <c r="AC443" s="16">
        <f t="shared" si="1799"/>
        <v>35516.881247557852</v>
      </c>
      <c r="AD443" s="2">
        <f t="shared" si="1617"/>
        <v>63772.870599118665</v>
      </c>
      <c r="AE443" s="2">
        <f t="shared" si="1618"/>
        <v>44599.952847909946</v>
      </c>
      <c r="AF443" s="12">
        <f t="shared" si="1685"/>
        <v>2007</v>
      </c>
      <c r="AG443" s="13">
        <f t="shared" si="1679"/>
        <v>21.663038206840945</v>
      </c>
      <c r="AH443" s="13">
        <f t="shared" ref="AH443:AI443" si="1840">IF($B443=12,((AD443/AD431)-1)*100,"")</f>
        <v>31.356322049687456</v>
      </c>
      <c r="AI443" s="13">
        <f t="shared" si="1840"/>
        <v>5.3949752197318901</v>
      </c>
      <c r="AK443" s="12"/>
      <c r="AS443" s="7">
        <f t="shared" si="1681"/>
        <v>21.663038206840945</v>
      </c>
      <c r="AT443" s="7">
        <f t="shared" ref="AT443:AU443" si="1841">((AD443/AD431)-1)*100</f>
        <v>31.356322049687456</v>
      </c>
      <c r="AU443" s="7">
        <f t="shared" si="1841"/>
        <v>5.3949752197318901</v>
      </c>
      <c r="AV443" s="7">
        <f t="shared" si="1688"/>
        <v>16.268062987109055</v>
      </c>
      <c r="AW443" s="7"/>
      <c r="AX443" s="7">
        <f t="shared" si="1596"/>
        <v>105.27590891191498</v>
      </c>
      <c r="AY443" s="7">
        <f t="shared" ref="AY443:AZ443" si="1842">((AD443/AD382)-1)*100</f>
        <v>158.67940651302024</v>
      </c>
      <c r="AZ443" s="7">
        <f t="shared" si="1842"/>
        <v>71.021653968251684</v>
      </c>
      <c r="BA443" s="7">
        <f t="shared" si="1598"/>
        <v>34.254254943663298</v>
      </c>
      <c r="BB443" s="7"/>
      <c r="BC443" s="7">
        <f t="shared" ref="BC443:BC506" si="1843">((Z443/Z331)-1)*100</f>
        <v>241.63286305219037</v>
      </c>
      <c r="BD443" s="7">
        <f t="shared" ref="BD443:BE443" si="1844">((AD443/AD331)-1)*100</f>
        <v>309.99692933937428</v>
      </c>
      <c r="BE443" s="7">
        <f t="shared" si="1844"/>
        <v>76.552603835458456</v>
      </c>
      <c r="BF443" s="7">
        <f t="shared" ref="BF443:BF506" si="1845">BC443-BE443</f>
        <v>165.08025921673192</v>
      </c>
      <c r="BH443" s="1">
        <f t="shared" si="1691"/>
        <v>345</v>
      </c>
      <c r="BI443" s="1">
        <f t="shared" si="1692"/>
        <v>303</v>
      </c>
      <c r="BJ443" s="1">
        <f t="shared" si="1693"/>
        <v>334</v>
      </c>
      <c r="BK443" s="1">
        <f t="shared" si="1694"/>
        <v>215</v>
      </c>
      <c r="BL443" s="1">
        <f t="shared" si="1695"/>
        <v>421</v>
      </c>
      <c r="BN443" s="1">
        <f t="shared" si="1604"/>
        <v>372</v>
      </c>
      <c r="BO443" s="1">
        <f t="shared" si="1605"/>
        <v>349</v>
      </c>
      <c r="BP443" s="1">
        <f t="shared" si="1606"/>
        <v>335</v>
      </c>
      <c r="BQ443" s="1">
        <f t="shared" si="1607"/>
        <v>169</v>
      </c>
      <c r="BR443" s="1">
        <f t="shared" si="1608"/>
        <v>372</v>
      </c>
      <c r="BT443" s="1">
        <f t="shared" si="1545"/>
        <v>321</v>
      </c>
      <c r="BU443" s="1">
        <f t="shared" si="1546"/>
        <v>321</v>
      </c>
      <c r="BV443" s="1">
        <f t="shared" si="1547"/>
        <v>321</v>
      </c>
      <c r="BW443" s="1">
        <f t="shared" si="1548"/>
        <v>141</v>
      </c>
      <c r="BX443" s="1">
        <f t="shared" si="1549"/>
        <v>321</v>
      </c>
    </row>
    <row r="444" spans="1:76">
      <c r="A444" s="1">
        <v>2008</v>
      </c>
      <c r="B444" s="1">
        <v>1</v>
      </c>
      <c r="C444" s="4">
        <v>-2.5399999999999999E-2</v>
      </c>
      <c r="D444" s="4">
        <v>-5.9981999999999998</v>
      </c>
      <c r="E444" s="2">
        <f t="shared" si="1623"/>
        <v>53562.172530142096</v>
      </c>
      <c r="F444" s="2">
        <f t="shared" si="1624"/>
        <v>42923.359797394856</v>
      </c>
      <c r="G444" s="5">
        <f t="shared" si="1625"/>
        <v>1.2478560108752936</v>
      </c>
      <c r="H444" s="4">
        <f t="shared" si="1626"/>
        <v>1.2441424652872968</v>
      </c>
      <c r="I444" s="4">
        <f t="shared" si="1627"/>
        <v>1.1166424648836011</v>
      </c>
      <c r="J444" s="4">
        <f t="shared" si="1628"/>
        <v>0.12750000040369569</v>
      </c>
      <c r="K444" s="2" t="str">
        <f t="shared" si="1637"/>
        <v>GSCI</v>
      </c>
      <c r="L444" s="11">
        <f t="shared" si="1638"/>
        <v>163223.19635045374</v>
      </c>
      <c r="M444" s="2">
        <f t="shared" si="1629"/>
        <v>72557.433330075772</v>
      </c>
      <c r="N444" s="2">
        <f t="shared" si="1630"/>
        <v>37395.788220634022</v>
      </c>
      <c r="O444" s="2">
        <f t="shared" si="1631"/>
        <v>35161.64510944175</v>
      </c>
      <c r="P444" s="2">
        <f t="shared" si="1639"/>
        <v>53562.172530142096</v>
      </c>
      <c r="Q444" s="2">
        <f t="shared" si="1640"/>
        <v>42923.359797394856</v>
      </c>
      <c r="S444" s="1">
        <f t="shared" si="1752"/>
        <v>2008</v>
      </c>
      <c r="T444" s="1">
        <f t="shared" si="1753"/>
        <v>1</v>
      </c>
      <c r="U444" s="4">
        <v>3.2444999999999999</v>
      </c>
      <c r="V444" s="4">
        <v>-5.9958</v>
      </c>
      <c r="X444" s="6">
        <v>39448</v>
      </c>
      <c r="Y444" s="2" t="str">
        <f t="shared" si="1754"/>
        <v>DBC</v>
      </c>
      <c r="Z444" s="11">
        <f t="shared" si="1776"/>
        <v>181418.2583789975</v>
      </c>
      <c r="AA444" s="16">
        <f t="shared" si="1797"/>
        <v>78684.907469986967</v>
      </c>
      <c r="AB444" s="16">
        <f t="shared" si="1798"/>
        <v>41185.487809476406</v>
      </c>
      <c r="AC444" s="16">
        <f t="shared" si="1799"/>
        <v>37499.419660510554</v>
      </c>
      <c r="AD444" s="2">
        <f t="shared" si="1617"/>
        <v>65841.981385707069</v>
      </c>
      <c r="AE444" s="2">
        <f t="shared" si="1618"/>
        <v>41925.828875054962</v>
      </c>
      <c r="AF444" s="12" t="str">
        <f t="shared" si="1685"/>
        <v/>
      </c>
      <c r="AG444" s="13" t="str">
        <f t="shared" si="1679"/>
        <v/>
      </c>
      <c r="AH444" s="13" t="str">
        <f t="shared" ref="AH444:AI444" si="1846">IF($B444=12,((AD444/AD432)-1)*100,"")</f>
        <v/>
      </c>
      <c r="AI444" s="13" t="str">
        <f t="shared" si="1846"/>
        <v/>
      </c>
      <c r="AK444" s="12"/>
      <c r="AS444" s="7">
        <f t="shared" si="1681"/>
        <v>23.751523841833723</v>
      </c>
      <c r="AT444" s="7">
        <f t="shared" ref="AT444:AU444" si="1847">((AD444/AD432)-1)*100</f>
        <v>38.92543686868548</v>
      </c>
      <c r="AU444" s="7">
        <f t="shared" si="1847"/>
        <v>-2.3904891667195005</v>
      </c>
      <c r="AV444" s="7">
        <f t="shared" si="1688"/>
        <v>26.142013008553224</v>
      </c>
      <c r="AW444" s="7"/>
      <c r="AX444" s="7">
        <f t="shared" si="1596"/>
        <v>95.277184448449276</v>
      </c>
      <c r="AY444" s="7">
        <f t="shared" ref="AY444:AZ444" si="1848">((AD444/AD383)-1)*100</f>
        <v>146.07946663792083</v>
      </c>
      <c r="AZ444" s="7">
        <f t="shared" si="1848"/>
        <v>70.780392023989762</v>
      </c>
      <c r="BA444" s="7">
        <f t="shared" si="1598"/>
        <v>24.496792424459514</v>
      </c>
      <c r="BB444" s="7"/>
      <c r="BC444" s="7">
        <f t="shared" si="1843"/>
        <v>231.62948556576296</v>
      </c>
      <c r="BD444" s="7">
        <f t="shared" ref="BD444:BE444" si="1849">((AD444/AD332)-1)*100</f>
        <v>284.04698909713903</v>
      </c>
      <c r="BE444" s="7">
        <f t="shared" si="1849"/>
        <v>56.0443167981324</v>
      </c>
      <c r="BF444" s="7">
        <f t="shared" si="1845"/>
        <v>175.58516876763056</v>
      </c>
      <c r="BH444" s="1">
        <f t="shared" si="1691"/>
        <v>346</v>
      </c>
      <c r="BI444" s="1">
        <f t="shared" si="1692"/>
        <v>304</v>
      </c>
      <c r="BJ444" s="1">
        <f t="shared" si="1693"/>
        <v>334</v>
      </c>
      <c r="BK444" s="1">
        <f t="shared" si="1694"/>
        <v>216</v>
      </c>
      <c r="BL444" s="1">
        <f t="shared" si="1695"/>
        <v>422</v>
      </c>
      <c r="BN444" s="1">
        <f t="shared" si="1604"/>
        <v>373</v>
      </c>
      <c r="BO444" s="1">
        <f t="shared" si="1605"/>
        <v>350</v>
      </c>
      <c r="BP444" s="1">
        <f t="shared" si="1606"/>
        <v>336</v>
      </c>
      <c r="BQ444" s="1">
        <f t="shared" si="1607"/>
        <v>170</v>
      </c>
      <c r="BR444" s="1">
        <f t="shared" si="1608"/>
        <v>373</v>
      </c>
      <c r="BT444" s="1">
        <f t="shared" ref="BT444:BT507" si="1850">IF(BC444&gt;0,BT443+1,BT443)</f>
        <v>322</v>
      </c>
      <c r="BU444" s="1">
        <f t="shared" ref="BU444:BU507" si="1851">IF(BD444&gt;0,BU443+1,BU443)</f>
        <v>322</v>
      </c>
      <c r="BV444" s="1">
        <f t="shared" ref="BV444:BV507" si="1852">IF(BE444&gt;0,BV443+1,BV443)</f>
        <v>322</v>
      </c>
      <c r="BW444" s="1">
        <f t="shared" ref="BW444:BW507" si="1853">IF(BF444&gt;0,BW443+1,BW443)</f>
        <v>142</v>
      </c>
      <c r="BX444" s="1">
        <f t="shared" ref="BX444:BX507" si="1854">BX443+1</f>
        <v>322</v>
      </c>
    </row>
    <row r="445" spans="1:76">
      <c r="A445" s="1">
        <v>2008</v>
      </c>
      <c r="B445" s="1">
        <v>2</v>
      </c>
      <c r="C445" s="4">
        <v>11.2584</v>
      </c>
      <c r="D445" s="4">
        <v>-3.2486000000000002</v>
      </c>
      <c r="E445" s="2">
        <f t="shared" si="1623"/>
        <v>59592.416162275615</v>
      </c>
      <c r="F445" s="2">
        <f t="shared" si="1624"/>
        <v>41528.95153101669</v>
      </c>
      <c r="G445" s="5">
        <f t="shared" si="1625"/>
        <v>1.4349607674965712</v>
      </c>
      <c r="H445" s="4">
        <f t="shared" si="1626"/>
        <v>1.4258741816770819</v>
      </c>
      <c r="I445" s="4">
        <f t="shared" si="1627"/>
        <v>1.2004104392554353</v>
      </c>
      <c r="J445" s="4">
        <f t="shared" si="1628"/>
        <v>0.22546374242164657</v>
      </c>
      <c r="K445" s="2" t="str">
        <f t="shared" si="1637"/>
        <v>GSCI</v>
      </c>
      <c r="L445" s="11">
        <f t="shared" si="1638"/>
        <v>181599.51668837323</v>
      </c>
      <c r="M445" s="2">
        <f t="shared" si="1629"/>
        <v>75625.339548082309</v>
      </c>
      <c r="N445" s="2">
        <f t="shared" si="1630"/>
        <v>41605.955641665882</v>
      </c>
      <c r="O445" s="2">
        <f t="shared" si="1631"/>
        <v>34019.383906416428</v>
      </c>
      <c r="P445" s="2">
        <f t="shared" si="1639"/>
        <v>59592.416162275615</v>
      </c>
      <c r="Q445" s="2">
        <f t="shared" si="1640"/>
        <v>41528.95153101669</v>
      </c>
      <c r="S445" s="1">
        <f t="shared" si="1752"/>
        <v>2008</v>
      </c>
      <c r="T445" s="1">
        <f t="shared" si="1753"/>
        <v>2</v>
      </c>
      <c r="U445" s="4">
        <v>11.204000000000001</v>
      </c>
      <c r="V445" s="4">
        <v>-3.2496999999999998</v>
      </c>
      <c r="X445" s="6">
        <v>39479</v>
      </c>
      <c r="Y445" s="2" t="str">
        <f t="shared" si="1754"/>
        <v>DBC</v>
      </c>
      <c r="Z445" s="11">
        <f t="shared" si="1776"/>
        <v>201744.36004778036</v>
      </c>
      <c r="AA445" s="16">
        <f t="shared" si="1797"/>
        <v>82080.710883453081</v>
      </c>
      <c r="AB445" s="16">
        <f t="shared" si="1798"/>
        <v>45799.909863650137</v>
      </c>
      <c r="AC445" s="16">
        <f t="shared" si="1799"/>
        <v>36280.801019802944</v>
      </c>
      <c r="AD445" s="2">
        <f t="shared" si="1617"/>
        <v>73218.916980161681</v>
      </c>
      <c r="AE445" s="2">
        <f t="shared" si="1618"/>
        <v>40563.365214102298</v>
      </c>
      <c r="AF445" s="12" t="str">
        <f t="shared" si="1685"/>
        <v/>
      </c>
      <c r="AG445" s="13" t="str">
        <f t="shared" si="1679"/>
        <v/>
      </c>
      <c r="AH445" s="13" t="str">
        <f t="shared" ref="AH445:AI445" si="1855">IF($B445=12,((AD445/AD433)-1)*100,"")</f>
        <v/>
      </c>
      <c r="AI445" s="13" t="str">
        <f t="shared" si="1855"/>
        <v/>
      </c>
      <c r="AK445" s="12"/>
      <c r="AS445" s="7">
        <f t="shared" si="1681"/>
        <v>40.351534575817148</v>
      </c>
      <c r="AT445" s="7">
        <f t="shared" ref="AT445:AU445" si="1856">((AD445/AD433)-1)*100</f>
        <v>46.68996391441236</v>
      </c>
      <c r="AU445" s="7">
        <f t="shared" si="1856"/>
        <v>-3.6857254871104583</v>
      </c>
      <c r="AV445" s="7">
        <f t="shared" si="1688"/>
        <v>44.037260062927608</v>
      </c>
      <c r="AW445" s="7"/>
      <c r="AX445" s="7">
        <f t="shared" si="1596"/>
        <v>99.241810526036517</v>
      </c>
      <c r="AY445" s="7">
        <f t="shared" ref="AY445:AZ445" si="1857">((AD445/AD384)-1)*100</f>
        <v>151.07550892185185</v>
      </c>
      <c r="AZ445" s="7">
        <f t="shared" si="1857"/>
        <v>69.694002984897935</v>
      </c>
      <c r="BA445" s="7">
        <f t="shared" si="1598"/>
        <v>29.547807541138582</v>
      </c>
      <c r="BB445" s="7"/>
      <c r="BC445" s="7">
        <f t="shared" si="1843"/>
        <v>241.07685183886525</v>
      </c>
      <c r="BD445" s="7">
        <f t="shared" ref="BD445:BE445" si="1858">((AD445/AD333)-1)*100</f>
        <v>348.09578712984342</v>
      </c>
      <c r="BE445" s="7">
        <f t="shared" si="1858"/>
        <v>39.630076481906372</v>
      </c>
      <c r="BF445" s="7">
        <f t="shared" si="1845"/>
        <v>201.44677535695888</v>
      </c>
      <c r="BH445" s="1">
        <f t="shared" si="1691"/>
        <v>347</v>
      </c>
      <c r="BI445" s="1">
        <f t="shared" si="1692"/>
        <v>305</v>
      </c>
      <c r="BJ445" s="1">
        <f t="shared" si="1693"/>
        <v>334</v>
      </c>
      <c r="BK445" s="1">
        <f t="shared" si="1694"/>
        <v>217</v>
      </c>
      <c r="BL445" s="1">
        <f t="shared" si="1695"/>
        <v>423</v>
      </c>
      <c r="BN445" s="1">
        <f t="shared" si="1604"/>
        <v>374</v>
      </c>
      <c r="BO445" s="1">
        <f t="shared" si="1605"/>
        <v>351</v>
      </c>
      <c r="BP445" s="1">
        <f t="shared" si="1606"/>
        <v>337</v>
      </c>
      <c r="BQ445" s="1">
        <f t="shared" si="1607"/>
        <v>171</v>
      </c>
      <c r="BR445" s="1">
        <f t="shared" si="1608"/>
        <v>374</v>
      </c>
      <c r="BT445" s="1">
        <f t="shared" si="1850"/>
        <v>323</v>
      </c>
      <c r="BU445" s="1">
        <f t="shared" si="1851"/>
        <v>323</v>
      </c>
      <c r="BV445" s="1">
        <f t="shared" si="1852"/>
        <v>323</v>
      </c>
      <c r="BW445" s="1">
        <f t="shared" si="1853"/>
        <v>143</v>
      </c>
      <c r="BX445" s="1">
        <f t="shared" si="1854"/>
        <v>323</v>
      </c>
    </row>
    <row r="446" spans="1:76">
      <c r="A446" s="1">
        <v>2008</v>
      </c>
      <c r="B446" s="1">
        <v>3</v>
      </c>
      <c r="C446" s="4">
        <v>-1.1740999999999999</v>
      </c>
      <c r="D446" s="4">
        <v>-0.43180000000000002</v>
      </c>
      <c r="E446" s="2">
        <f t="shared" si="1623"/>
        <v>58892.741604114337</v>
      </c>
      <c r="F446" s="2">
        <f t="shared" si="1624"/>
        <v>41349.629518305759</v>
      </c>
      <c r="G446" s="5">
        <f t="shared" si="1625"/>
        <v>1.4242628601555456</v>
      </c>
      <c r="H446" s="4">
        <f t="shared" si="1626"/>
        <v>1.4243395897518092</v>
      </c>
      <c r="I446" s="4">
        <f t="shared" si="1627"/>
        <v>1.259318971071254</v>
      </c>
      <c r="J446" s="4">
        <f t="shared" si="1628"/>
        <v>0.16502061868055518</v>
      </c>
      <c r="K446" s="2" t="str">
        <f t="shared" si="1637"/>
        <v>GSCI</v>
      </c>
      <c r="L446" s="11">
        <f t="shared" si="1638"/>
        <v>179467.35676293503</v>
      </c>
      <c r="M446" s="2">
        <f t="shared" si="1629"/>
        <v>74989.948323185599</v>
      </c>
      <c r="N446" s="2">
        <f t="shared" si="1630"/>
        <v>41117.460116477079</v>
      </c>
      <c r="O446" s="2">
        <f t="shared" si="1631"/>
        <v>33872.48820670852</v>
      </c>
      <c r="P446" s="2">
        <f t="shared" si="1639"/>
        <v>58892.741604114337</v>
      </c>
      <c r="Q446" s="2">
        <f t="shared" si="1640"/>
        <v>41349.629518305759</v>
      </c>
      <c r="S446" s="1">
        <f t="shared" si="1752"/>
        <v>2008</v>
      </c>
      <c r="T446" s="1">
        <f t="shared" si="1753"/>
        <v>3</v>
      </c>
      <c r="U446" s="4">
        <v>-0.60540000000000005</v>
      </c>
      <c r="V446" s="4">
        <v>-0.43540000000000001</v>
      </c>
      <c r="X446" s="6">
        <v>39508</v>
      </c>
      <c r="Y446" s="2" t="str">
        <f t="shared" si="1754"/>
        <v>DBC</v>
      </c>
      <c r="Z446" s="11">
        <f t="shared" si="1776"/>
        <v>200522.99969205109</v>
      </c>
      <c r="AA446" s="16">
        <f t="shared" si="1797"/>
        <v>81645.47162149832</v>
      </c>
      <c r="AB446" s="16">
        <f t="shared" si="1798"/>
        <v>45522.637209335597</v>
      </c>
      <c r="AC446" s="16">
        <f t="shared" si="1799"/>
        <v>36122.834412162723</v>
      </c>
      <c r="AD446" s="2">
        <f t="shared" si="1617"/>
        <v>72775.649656763781</v>
      </c>
      <c r="AE446" s="2">
        <f t="shared" si="1618"/>
        <v>40386.752321960099</v>
      </c>
      <c r="AF446" s="12" t="str">
        <f t="shared" si="1685"/>
        <v/>
      </c>
      <c r="AG446" s="13" t="str">
        <f t="shared" si="1679"/>
        <v/>
      </c>
      <c r="AH446" s="13" t="str">
        <f t="shared" ref="AH446:AI446" si="1859">IF($B446=12,((AD446/AD434)-1)*100,"")</f>
        <v/>
      </c>
      <c r="AI446" s="13" t="str">
        <f t="shared" si="1859"/>
        <v/>
      </c>
      <c r="AK446" s="12"/>
      <c r="AS446" s="7">
        <f t="shared" si="1681"/>
        <v>37.969147130027679</v>
      </c>
      <c r="AT446" s="7">
        <f t="shared" ref="AT446:AU446" si="1860">((AD446/AD434)-1)*100</f>
        <v>44.82649641948926</v>
      </c>
      <c r="AU446" s="7">
        <f t="shared" si="1860"/>
        <v>-5.1586701714054222</v>
      </c>
      <c r="AV446" s="7">
        <f t="shared" si="1688"/>
        <v>43.127817301433097</v>
      </c>
      <c r="AW446" s="7"/>
      <c r="AX446" s="7">
        <f t="shared" si="1596"/>
        <v>76.624160164955029</v>
      </c>
      <c r="AY446" s="7">
        <f t="shared" ref="AY446:AZ446" si="1861">((AD446/AD385)-1)*100</f>
        <v>122.57376995435258</v>
      </c>
      <c r="AZ446" s="7">
        <f t="shared" si="1861"/>
        <v>71.537828847022467</v>
      </c>
      <c r="BA446" s="7">
        <f t="shared" si="1598"/>
        <v>5.0863313179325615</v>
      </c>
      <c r="BB446" s="7"/>
      <c r="BC446" s="7">
        <f t="shared" si="1843"/>
        <v>219.69714958830568</v>
      </c>
      <c r="BD446" s="7">
        <f t="shared" ref="BD446:BE446" si="1862">((AD446/AD334)-1)*100</f>
        <v>407.08167039864395</v>
      </c>
      <c r="BE446" s="7">
        <f t="shared" si="1862"/>
        <v>31.101498967296017</v>
      </c>
      <c r="BF446" s="7">
        <f t="shared" si="1845"/>
        <v>188.59565062100967</v>
      </c>
      <c r="BH446" s="1">
        <f t="shared" si="1691"/>
        <v>348</v>
      </c>
      <c r="BI446" s="1">
        <f t="shared" si="1692"/>
        <v>306</v>
      </c>
      <c r="BJ446" s="1">
        <f t="shared" si="1693"/>
        <v>334</v>
      </c>
      <c r="BK446" s="1">
        <f t="shared" si="1694"/>
        <v>218</v>
      </c>
      <c r="BL446" s="1">
        <f t="shared" si="1695"/>
        <v>424</v>
      </c>
      <c r="BN446" s="1">
        <f t="shared" si="1604"/>
        <v>375</v>
      </c>
      <c r="BO446" s="1">
        <f t="shared" si="1605"/>
        <v>352</v>
      </c>
      <c r="BP446" s="1">
        <f t="shared" si="1606"/>
        <v>338</v>
      </c>
      <c r="BQ446" s="1">
        <f t="shared" si="1607"/>
        <v>172</v>
      </c>
      <c r="BR446" s="1">
        <f t="shared" si="1608"/>
        <v>375</v>
      </c>
      <c r="BT446" s="1">
        <f t="shared" si="1850"/>
        <v>324</v>
      </c>
      <c r="BU446" s="1">
        <f t="shared" si="1851"/>
        <v>324</v>
      </c>
      <c r="BV446" s="1">
        <f t="shared" si="1852"/>
        <v>324</v>
      </c>
      <c r="BW446" s="1">
        <f t="shared" si="1853"/>
        <v>144</v>
      </c>
      <c r="BX446" s="1">
        <f t="shared" si="1854"/>
        <v>324</v>
      </c>
    </row>
    <row r="447" spans="1:76">
      <c r="A447" s="1">
        <v>2008</v>
      </c>
      <c r="B447" s="1">
        <v>4</v>
      </c>
      <c r="C447" s="4">
        <v>7.9645000000000001</v>
      </c>
      <c r="D447" s="4">
        <v>4.8703000000000003</v>
      </c>
      <c r="E447" s="2">
        <f t="shared" si="1623"/>
        <v>63583.254009174023</v>
      </c>
      <c r="F447" s="2">
        <f t="shared" si="1624"/>
        <v>43363.480524735802</v>
      </c>
      <c r="G447" s="5">
        <f t="shared" si="1625"/>
        <v>1.4662857602701949</v>
      </c>
      <c r="H447" s="4">
        <f t="shared" si="1626"/>
        <v>1.4642883235788431</v>
      </c>
      <c r="I447" s="4">
        <f t="shared" si="1627"/>
        <v>1.3137839155972912</v>
      </c>
      <c r="J447" s="4">
        <f t="shared" si="1628"/>
        <v>0.15050440798155185</v>
      </c>
      <c r="K447" s="2" t="str">
        <f t="shared" si="1637"/>
        <v>GSCI</v>
      </c>
      <c r="L447" s="11">
        <f t="shared" si="1638"/>
        <v>193761.03439231898</v>
      </c>
      <c r="M447" s="2">
        <f t="shared" si="1629"/>
        <v>79914.44022729373</v>
      </c>
      <c r="N447" s="2">
        <f t="shared" si="1630"/>
        <v>44392.260227453895</v>
      </c>
      <c r="O447" s="2">
        <f t="shared" si="1631"/>
        <v>35522.179999839842</v>
      </c>
      <c r="P447" s="2">
        <f t="shared" si="1639"/>
        <v>63583.254009174023</v>
      </c>
      <c r="Q447" s="2">
        <f t="shared" si="1640"/>
        <v>43363.480524735802</v>
      </c>
      <c r="S447" s="1">
        <f t="shared" si="1752"/>
        <v>2008</v>
      </c>
      <c r="T447" s="1">
        <f t="shared" si="1753"/>
        <v>4</v>
      </c>
      <c r="U447" s="4">
        <v>4.4341999999999997</v>
      </c>
      <c r="V447" s="4">
        <v>4.8581000000000003</v>
      </c>
      <c r="X447" s="6">
        <v>39539</v>
      </c>
      <c r="Y447" s="2" t="str">
        <f t="shared" si="1754"/>
        <v>DBC</v>
      </c>
      <c r="Z447" s="11">
        <f t="shared" si="1776"/>
        <v>209414.59054439605</v>
      </c>
      <c r="AA447" s="16">
        <f t="shared" si="1797"/>
        <v>85418.919819211966</v>
      </c>
      <c r="AB447" s="16">
        <f t="shared" si="1798"/>
        <v>47541.201988471963</v>
      </c>
      <c r="AC447" s="16">
        <f t="shared" si="1799"/>
        <v>37877.717830740003</v>
      </c>
      <c r="AD447" s="2">
        <f t="shared" si="1617"/>
        <v>76002.667513844004</v>
      </c>
      <c r="AE447" s="2">
        <f t="shared" si="1618"/>
        <v>42348.781136513244</v>
      </c>
      <c r="AF447" s="12" t="str">
        <f t="shared" si="1685"/>
        <v/>
      </c>
      <c r="AG447" s="13" t="str">
        <f t="shared" si="1679"/>
        <v/>
      </c>
      <c r="AH447" s="13" t="str">
        <f t="shared" ref="AH447:AI447" si="1863">IF($B447=12,((AD447/AD435)-1)*100,"")</f>
        <v/>
      </c>
      <c r="AI447" s="13" t="str">
        <f t="shared" si="1863"/>
        <v/>
      </c>
      <c r="AK447" s="12"/>
      <c r="AS447" s="7">
        <f t="shared" si="1681"/>
        <v>37.993988484521822</v>
      </c>
      <c r="AT447" s="7">
        <f t="shared" ref="AT447:AU447" si="1864">((AD447/AD435)-1)*100</f>
        <v>50.419581032234653</v>
      </c>
      <c r="AU447" s="7">
        <f t="shared" si="1864"/>
        <v>-4.7565622762566262</v>
      </c>
      <c r="AV447" s="7">
        <f t="shared" si="1688"/>
        <v>42.750550760778445</v>
      </c>
      <c r="AW447" s="7"/>
      <c r="AX447" s="7">
        <f t="shared" si="1596"/>
        <v>115.5139611269563</v>
      </c>
      <c r="AY447" s="7">
        <f t="shared" ref="AY447:AZ447" si="1865">((AD447/AD386)-1)*100</f>
        <v>171.5809363850552</v>
      </c>
      <c r="AZ447" s="7">
        <f t="shared" si="1865"/>
        <v>78.205267068417044</v>
      </c>
      <c r="BA447" s="7">
        <f t="shared" si="1598"/>
        <v>37.30869405853926</v>
      </c>
      <c r="BB447" s="7"/>
      <c r="BC447" s="7">
        <f t="shared" si="1843"/>
        <v>215.73422913173235</v>
      </c>
      <c r="BD447" s="7">
        <f t="shared" ref="BD447:BE447" si="1866">((AD447/AD335)-1)*100</f>
        <v>438.84067264434242</v>
      </c>
      <c r="BE447" s="7">
        <f t="shared" si="1866"/>
        <v>30.001930009576071</v>
      </c>
      <c r="BF447" s="7">
        <f t="shared" si="1845"/>
        <v>185.73229912215629</v>
      </c>
      <c r="BH447" s="1">
        <f t="shared" si="1691"/>
        <v>349</v>
      </c>
      <c r="BI447" s="1">
        <f t="shared" si="1692"/>
        <v>307</v>
      </c>
      <c r="BJ447" s="1">
        <f t="shared" si="1693"/>
        <v>334</v>
      </c>
      <c r="BK447" s="1">
        <f t="shared" si="1694"/>
        <v>219</v>
      </c>
      <c r="BL447" s="1">
        <f t="shared" si="1695"/>
        <v>425</v>
      </c>
      <c r="BN447" s="1">
        <f t="shared" si="1604"/>
        <v>376</v>
      </c>
      <c r="BO447" s="1">
        <f t="shared" si="1605"/>
        <v>353</v>
      </c>
      <c r="BP447" s="1">
        <f t="shared" si="1606"/>
        <v>339</v>
      </c>
      <c r="BQ447" s="1">
        <f t="shared" si="1607"/>
        <v>173</v>
      </c>
      <c r="BR447" s="1">
        <f t="shared" si="1608"/>
        <v>376</v>
      </c>
      <c r="BT447" s="1">
        <f t="shared" si="1850"/>
        <v>325</v>
      </c>
      <c r="BU447" s="1">
        <f t="shared" si="1851"/>
        <v>325</v>
      </c>
      <c r="BV447" s="1">
        <f t="shared" si="1852"/>
        <v>325</v>
      </c>
      <c r="BW447" s="1">
        <f t="shared" si="1853"/>
        <v>145</v>
      </c>
      <c r="BX447" s="1">
        <f t="shared" si="1854"/>
        <v>325</v>
      </c>
    </row>
    <row r="448" spans="1:76">
      <c r="A448" s="1">
        <v>2008</v>
      </c>
      <c r="B448" s="1">
        <v>5</v>
      </c>
      <c r="C448" s="4">
        <v>9.1036999999999999</v>
      </c>
      <c r="D448" s="4">
        <v>1.2952999999999999</v>
      </c>
      <c r="E448" s="2">
        <f t="shared" si="1623"/>
        <v>69371.682704407198</v>
      </c>
      <c r="F448" s="2">
        <f t="shared" si="1624"/>
        <v>43925.167687972702</v>
      </c>
      <c r="G448" s="5">
        <f t="shared" si="1625"/>
        <v>1.5793151479169445</v>
      </c>
      <c r="H448" s="4">
        <f t="shared" si="1626"/>
        <v>1.5738376800913207</v>
      </c>
      <c r="I448" s="4">
        <f t="shared" si="1627"/>
        <v>1.3836605556814106</v>
      </c>
      <c r="J448" s="4">
        <f t="shared" si="1628"/>
        <v>0.19017712440991019</v>
      </c>
      <c r="K448" s="2" t="str">
        <f t="shared" si="1637"/>
        <v>GSCI</v>
      </c>
      <c r="L448" s="11">
        <f t="shared" si="1638"/>
        <v>211400.45768029251</v>
      </c>
      <c r="M448" s="2">
        <f t="shared" si="1629"/>
        <v>84415.897219158389</v>
      </c>
      <c r="N448" s="2">
        <f t="shared" si="1630"/>
        <v>48433.598421780618</v>
      </c>
      <c r="O448" s="2">
        <f t="shared" si="1631"/>
        <v>35982.298797377764</v>
      </c>
      <c r="P448" s="2">
        <f t="shared" si="1639"/>
        <v>69371.682704407198</v>
      </c>
      <c r="Q448" s="2">
        <f t="shared" si="1640"/>
        <v>43925.167687972702</v>
      </c>
      <c r="S448" s="1">
        <f t="shared" si="1752"/>
        <v>2008</v>
      </c>
      <c r="T448" s="1">
        <f t="shared" si="1753"/>
        <v>5</v>
      </c>
      <c r="U448" s="4">
        <v>8.3231999999999999</v>
      </c>
      <c r="V448" s="4">
        <v>1.2862</v>
      </c>
      <c r="X448" s="6">
        <v>39569</v>
      </c>
      <c r="Y448" s="2" t="str">
        <f t="shared" si="1754"/>
        <v>DBC</v>
      </c>
      <c r="Z448" s="11">
        <f t="shared" si="1776"/>
        <v>226844.58574458721</v>
      </c>
      <c r="AA448" s="16">
        <f t="shared" si="1797"/>
        <v>89863.052349855439</v>
      </c>
      <c r="AB448" s="16">
        <f t="shared" si="1798"/>
        <v>51498.15131237646</v>
      </c>
      <c r="AC448" s="16">
        <f t="shared" si="1799"/>
        <v>38364.90103747898</v>
      </c>
      <c r="AD448" s="2">
        <f t="shared" si="1617"/>
        <v>82328.52153635626</v>
      </c>
      <c r="AE448" s="2">
        <f t="shared" si="1618"/>
        <v>42893.471159491077</v>
      </c>
      <c r="AF448" s="12" t="str">
        <f t="shared" si="1685"/>
        <v/>
      </c>
      <c r="AG448" s="13" t="str">
        <f t="shared" si="1679"/>
        <v/>
      </c>
      <c r="AH448" s="13" t="str">
        <f t="shared" ref="AH448:AI448" si="1867">IF($B448=12,((AD448/AD436)-1)*100,"")</f>
        <v/>
      </c>
      <c r="AI448" s="13" t="str">
        <f t="shared" si="1867"/>
        <v/>
      </c>
      <c r="AK448" s="12"/>
      <c r="AS448" s="7">
        <f t="shared" si="1681"/>
        <v>44.466934894046787</v>
      </c>
      <c r="AT448" s="7">
        <f t="shared" ref="AT448:AU448" si="1868">((AD448/AD436)-1)*100</f>
        <v>63.758752397707738</v>
      </c>
      <c r="AU448" s="7">
        <f t="shared" si="1868"/>
        <v>-6.7664651393150255</v>
      </c>
      <c r="AV448" s="7">
        <f t="shared" si="1688"/>
        <v>51.233400033361811</v>
      </c>
      <c r="AW448" s="7"/>
      <c r="AX448" s="7">
        <f t="shared" si="1596"/>
        <v>148.71580555819247</v>
      </c>
      <c r="AY448" s="7">
        <f t="shared" ref="AY448:AZ448" si="1869">((AD448/AD387)-1)*100</f>
        <v>213.4203975187786</v>
      </c>
      <c r="AZ448" s="7">
        <f t="shared" si="1869"/>
        <v>66.798823070003891</v>
      </c>
      <c r="BA448" s="7">
        <f t="shared" si="1598"/>
        <v>81.91698248818858</v>
      </c>
      <c r="BB448" s="7"/>
      <c r="BC448" s="7">
        <f t="shared" si="1843"/>
        <v>228.29653467887206</v>
      </c>
      <c r="BD448" s="7">
        <f t="shared" ref="BD448:BE448" si="1870">((AD448/AD336)-1)*100</f>
        <v>481.15272785279882</v>
      </c>
      <c r="BE448" s="7">
        <f t="shared" si="1870"/>
        <v>26.393060000421631</v>
      </c>
      <c r="BF448" s="7">
        <f t="shared" si="1845"/>
        <v>201.90347467845044</v>
      </c>
      <c r="BH448" s="1">
        <f t="shared" si="1691"/>
        <v>350</v>
      </c>
      <c r="BI448" s="1">
        <f t="shared" si="1692"/>
        <v>308</v>
      </c>
      <c r="BJ448" s="1">
        <f t="shared" si="1693"/>
        <v>334</v>
      </c>
      <c r="BK448" s="1">
        <f t="shared" si="1694"/>
        <v>220</v>
      </c>
      <c r="BL448" s="1">
        <f t="shared" si="1695"/>
        <v>426</v>
      </c>
      <c r="BN448" s="1">
        <f t="shared" si="1604"/>
        <v>377</v>
      </c>
      <c r="BO448" s="1">
        <f t="shared" si="1605"/>
        <v>354</v>
      </c>
      <c r="BP448" s="1">
        <f t="shared" si="1606"/>
        <v>340</v>
      </c>
      <c r="BQ448" s="1">
        <f t="shared" si="1607"/>
        <v>174</v>
      </c>
      <c r="BR448" s="1">
        <f t="shared" si="1608"/>
        <v>377</v>
      </c>
      <c r="BT448" s="1">
        <f t="shared" si="1850"/>
        <v>326</v>
      </c>
      <c r="BU448" s="1">
        <f t="shared" si="1851"/>
        <v>326</v>
      </c>
      <c r="BV448" s="1">
        <f t="shared" si="1852"/>
        <v>326</v>
      </c>
      <c r="BW448" s="1">
        <f t="shared" si="1853"/>
        <v>146</v>
      </c>
      <c r="BX448" s="1">
        <f t="shared" si="1854"/>
        <v>326</v>
      </c>
    </row>
    <row r="449" spans="1:76">
      <c r="A449" s="1">
        <v>2008</v>
      </c>
      <c r="B449" s="1">
        <v>6</v>
      </c>
      <c r="C449" s="4">
        <v>9.2308000000000003</v>
      </c>
      <c r="D449" s="4">
        <v>-8.4304000000000006</v>
      </c>
      <c r="E449" s="2">
        <f t="shared" si="1623"/>
        <v>75775.243991485622</v>
      </c>
      <c r="F449" s="2">
        <f t="shared" si="1624"/>
        <v>40222.100351205852</v>
      </c>
      <c r="G449" s="5">
        <f t="shared" si="1625"/>
        <v>1.8839206140366036</v>
      </c>
      <c r="H449" s="4">
        <f t="shared" si="1626"/>
        <v>1.8691547600392093</v>
      </c>
      <c r="I449" s="4">
        <f t="shared" si="1627"/>
        <v>1.5153079394590931</v>
      </c>
      <c r="J449" s="4">
        <f t="shared" si="1628"/>
        <v>0.35384682058011618</v>
      </c>
      <c r="K449" s="2" t="str">
        <f t="shared" si="1637"/>
        <v>GSCI</v>
      </c>
      <c r="L449" s="11">
        <f t="shared" si="1638"/>
        <v>230914.41112784497</v>
      </c>
      <c r="M449" s="2">
        <f t="shared" si="1629"/>
        <v>85853.254104461972</v>
      </c>
      <c r="N449" s="2">
        <f t="shared" si="1630"/>
        <v>52904.407024898348</v>
      </c>
      <c r="O449" s="2">
        <f t="shared" si="1631"/>
        <v>32948.847079563624</v>
      </c>
      <c r="P449" s="2">
        <f t="shared" si="1639"/>
        <v>75775.243991485622</v>
      </c>
      <c r="Q449" s="2">
        <f t="shared" si="1640"/>
        <v>40222.100351205852</v>
      </c>
      <c r="S449" s="1">
        <f t="shared" si="1752"/>
        <v>2008</v>
      </c>
      <c r="T449" s="1">
        <f t="shared" si="1753"/>
        <v>6</v>
      </c>
      <c r="U449" s="4">
        <v>10.6533</v>
      </c>
      <c r="V449" s="4">
        <v>-8.4047000000000001</v>
      </c>
      <c r="X449" s="6">
        <v>39600</v>
      </c>
      <c r="Y449" s="2" t="str">
        <f t="shared" si="1754"/>
        <v>DBC</v>
      </c>
      <c r="Z449" s="11">
        <f t="shared" si="1776"/>
        <v>251011.01999771531</v>
      </c>
      <c r="AA449" s="16">
        <f t="shared" si="1797"/>
        <v>92124.850066119834</v>
      </c>
      <c r="AB449" s="16">
        <f t="shared" si="1798"/>
        <v>56984.403866137858</v>
      </c>
      <c r="AC449" s="16">
        <f t="shared" si="1799"/>
        <v>35140.446199981983</v>
      </c>
      <c r="AD449" s="2">
        <f t="shared" si="1617"/>
        <v>91099.225921188903</v>
      </c>
      <c r="AE449" s="2">
        <f t="shared" si="1618"/>
        <v>39288.403588949332</v>
      </c>
      <c r="AF449" s="12" t="str">
        <f t="shared" si="1685"/>
        <v/>
      </c>
      <c r="AG449" s="13" t="str">
        <f t="shared" si="1679"/>
        <v/>
      </c>
      <c r="AH449" s="13" t="str">
        <f t="shared" ref="AH449:AI449" si="1871">IF($B449=12,((AD449/AD437)-1)*100,"")</f>
        <v/>
      </c>
      <c r="AI449" s="13" t="str">
        <f t="shared" si="1871"/>
        <v/>
      </c>
      <c r="AK449" s="12"/>
      <c r="AS449" s="7">
        <f t="shared" si="1681"/>
        <v>62.57057113071474</v>
      </c>
      <c r="AT449" s="7">
        <f t="shared" ref="AT449:AU449" si="1872">((AD449/AD437)-1)*100</f>
        <v>79.057917254841655</v>
      </c>
      <c r="AU449" s="7">
        <f t="shared" si="1872"/>
        <v>-13.153075724517482</v>
      </c>
      <c r="AV449" s="7">
        <f t="shared" si="1688"/>
        <v>75.723646855232218</v>
      </c>
      <c r="AW449" s="7"/>
      <c r="AX449" s="7">
        <f t="shared" si="1596"/>
        <v>161.51686953124175</v>
      </c>
      <c r="AY449" s="7">
        <f t="shared" ref="AY449:AZ449" si="1873">((AD449/AD388)-1)*100</f>
        <v>216.46800939124248</v>
      </c>
      <c r="AZ449" s="7">
        <f t="shared" si="1873"/>
        <v>45.177102696334906</v>
      </c>
      <c r="BA449" s="7">
        <f t="shared" si="1598"/>
        <v>116.33976683490684</v>
      </c>
      <c r="BB449" s="7"/>
      <c r="BC449" s="7">
        <f t="shared" si="1843"/>
        <v>274.94408356133118</v>
      </c>
      <c r="BD449" s="7">
        <f t="shared" ref="BD449:BE449" si="1874">((AD449/AD337)-1)*100</f>
        <v>574.11720640498004</v>
      </c>
      <c r="BE449" s="7">
        <f t="shared" si="1874"/>
        <v>19.490190590211242</v>
      </c>
      <c r="BF449" s="7">
        <f t="shared" si="1845"/>
        <v>255.45389297111996</v>
      </c>
      <c r="BH449" s="1">
        <f t="shared" si="1691"/>
        <v>351</v>
      </c>
      <c r="BI449" s="1">
        <f t="shared" si="1692"/>
        <v>309</v>
      </c>
      <c r="BJ449" s="1">
        <f t="shared" si="1693"/>
        <v>334</v>
      </c>
      <c r="BK449" s="1">
        <f t="shared" si="1694"/>
        <v>221</v>
      </c>
      <c r="BL449" s="1">
        <f t="shared" si="1695"/>
        <v>427</v>
      </c>
      <c r="BN449" s="1">
        <f t="shared" si="1604"/>
        <v>378</v>
      </c>
      <c r="BO449" s="1">
        <f t="shared" si="1605"/>
        <v>355</v>
      </c>
      <c r="BP449" s="1">
        <f t="shared" si="1606"/>
        <v>341</v>
      </c>
      <c r="BQ449" s="1">
        <f t="shared" si="1607"/>
        <v>175</v>
      </c>
      <c r="BR449" s="1">
        <f t="shared" si="1608"/>
        <v>378</v>
      </c>
      <c r="BT449" s="1">
        <f t="shared" si="1850"/>
        <v>327</v>
      </c>
      <c r="BU449" s="1">
        <f t="shared" si="1851"/>
        <v>327</v>
      </c>
      <c r="BV449" s="1">
        <f t="shared" si="1852"/>
        <v>327</v>
      </c>
      <c r="BW449" s="1">
        <f t="shared" si="1853"/>
        <v>147</v>
      </c>
      <c r="BX449" s="1">
        <f t="shared" si="1854"/>
        <v>327</v>
      </c>
    </row>
    <row r="450" spans="1:76">
      <c r="A450" s="1">
        <v>2008</v>
      </c>
      <c r="B450" s="1">
        <v>7</v>
      </c>
      <c r="C450" s="4">
        <v>-12.2377</v>
      </c>
      <c r="D450" s="4">
        <v>-0.84060000000000001</v>
      </c>
      <c r="E450" s="2">
        <f t="shared" si="1623"/>
        <v>66502.096957539587</v>
      </c>
      <c r="F450" s="2">
        <f t="shared" si="1624"/>
        <v>39883.993375653612</v>
      </c>
      <c r="G450" s="5">
        <f t="shared" si="1625"/>
        <v>1.6673881256367489</v>
      </c>
      <c r="H450" s="4">
        <f t="shared" si="1626"/>
        <v>1.6769960606082948</v>
      </c>
      <c r="I450" s="4">
        <f t="shared" si="1627"/>
        <v>1.5553290410847922</v>
      </c>
      <c r="J450" s="4">
        <f t="shared" si="1628"/>
        <v>0.12166701952350256</v>
      </c>
      <c r="K450" s="2" t="str">
        <f t="shared" si="1637"/>
        <v>GSCI</v>
      </c>
      <c r="L450" s="11">
        <f t="shared" si="1638"/>
        <v>202655.79823725269</v>
      </c>
      <c r="M450" s="2">
        <f t="shared" si="1629"/>
        <v>79102.003477425184</v>
      </c>
      <c r="N450" s="2">
        <f t="shared" si="1630"/>
        <v>46430.124406412368</v>
      </c>
      <c r="O450" s="2">
        <f t="shared" si="1631"/>
        <v>32671.879071012812</v>
      </c>
      <c r="P450" s="2">
        <f t="shared" si="1639"/>
        <v>66502.096957539587</v>
      </c>
      <c r="Q450" s="2">
        <f t="shared" si="1640"/>
        <v>39883.993375653612</v>
      </c>
      <c r="S450" s="1">
        <f t="shared" si="1752"/>
        <v>2008</v>
      </c>
      <c r="T450" s="1">
        <f t="shared" si="1753"/>
        <v>7</v>
      </c>
      <c r="U450" s="4">
        <v>-10.615500000000001</v>
      </c>
      <c r="V450" s="4">
        <v>-0.83809999999999996</v>
      </c>
      <c r="X450" s="6">
        <v>39630</v>
      </c>
      <c r="Y450" s="2" t="str">
        <f t="shared" si="1754"/>
        <v>DBC</v>
      </c>
      <c r="Z450" s="11">
        <f t="shared" si="1776"/>
        <v>224364.94516985785</v>
      </c>
      <c r="AA450" s="16">
        <f t="shared" si="1797"/>
        <v>85781.158594107925</v>
      </c>
      <c r="AB450" s="16">
        <f t="shared" si="1798"/>
        <v>50935.224473727991</v>
      </c>
      <c r="AC450" s="16">
        <f t="shared" si="1799"/>
        <v>34845.934120379934</v>
      </c>
      <c r="AD450" s="2">
        <f t="shared" si="1617"/>
        <v>81428.587593525095</v>
      </c>
      <c r="AE450" s="2">
        <f t="shared" si="1618"/>
        <v>38959.127478470349</v>
      </c>
      <c r="AF450" s="12" t="str">
        <f t="shared" si="1685"/>
        <v/>
      </c>
      <c r="AG450" s="13" t="str">
        <f t="shared" si="1679"/>
        <v/>
      </c>
      <c r="AH450" s="13" t="str">
        <f t="shared" ref="AH450:AI450" si="1875">IF($B450=12,((AD450/AD438)-1)*100,"")</f>
        <v/>
      </c>
      <c r="AI450" s="13" t="str">
        <f t="shared" si="1875"/>
        <v/>
      </c>
      <c r="AK450" s="12"/>
      <c r="AS450" s="7">
        <f t="shared" si="1681"/>
        <v>49.963562141464848</v>
      </c>
      <c r="AT450" s="7">
        <f t="shared" ref="AT450:AU450" si="1876">((AD450/AD438)-1)*100</f>
        <v>57.004143661618521</v>
      </c>
      <c r="AU450" s="7">
        <f t="shared" si="1876"/>
        <v>-11.124740241231358</v>
      </c>
      <c r="AV450" s="7">
        <f t="shared" si="1688"/>
        <v>61.088302382696206</v>
      </c>
      <c r="AW450" s="7"/>
      <c r="AX450" s="7">
        <f t="shared" si="1596"/>
        <v>130.85804689951698</v>
      </c>
      <c r="AY450" s="7">
        <f t="shared" ref="AY450:AZ450" si="1877">((AD450/AD389)-1)*100</f>
        <v>182.25380076164333</v>
      </c>
      <c r="AZ450" s="7">
        <f t="shared" si="1877"/>
        <v>42.175923384241301</v>
      </c>
      <c r="BA450" s="7">
        <f t="shared" si="1598"/>
        <v>88.682123515275677</v>
      </c>
      <c r="BB450" s="7"/>
      <c r="BC450" s="7">
        <f t="shared" si="1843"/>
        <v>222.32682448307978</v>
      </c>
      <c r="BD450" s="7">
        <f t="shared" ref="BD450:BE450" si="1878">((AD450/AD338)-1)*100</f>
        <v>415.4781216954176</v>
      </c>
      <c r="BE450" s="7">
        <f t="shared" si="1878"/>
        <v>13.958001095326701</v>
      </c>
      <c r="BF450" s="7">
        <f t="shared" si="1845"/>
        <v>208.36882338775308</v>
      </c>
      <c r="BH450" s="1">
        <f t="shared" si="1691"/>
        <v>352</v>
      </c>
      <c r="BI450" s="1">
        <f t="shared" si="1692"/>
        <v>310</v>
      </c>
      <c r="BJ450" s="1">
        <f t="shared" si="1693"/>
        <v>334</v>
      </c>
      <c r="BK450" s="1">
        <f t="shared" si="1694"/>
        <v>222</v>
      </c>
      <c r="BL450" s="1">
        <f t="shared" si="1695"/>
        <v>428</v>
      </c>
      <c r="BN450" s="1">
        <f t="shared" si="1604"/>
        <v>379</v>
      </c>
      <c r="BO450" s="1">
        <f t="shared" si="1605"/>
        <v>356</v>
      </c>
      <c r="BP450" s="1">
        <f t="shared" si="1606"/>
        <v>342</v>
      </c>
      <c r="BQ450" s="1">
        <f t="shared" si="1607"/>
        <v>176</v>
      </c>
      <c r="BR450" s="1">
        <f t="shared" si="1608"/>
        <v>379</v>
      </c>
      <c r="BT450" s="1">
        <f t="shared" si="1850"/>
        <v>328</v>
      </c>
      <c r="BU450" s="1">
        <f t="shared" si="1851"/>
        <v>328</v>
      </c>
      <c r="BV450" s="1">
        <f t="shared" si="1852"/>
        <v>328</v>
      </c>
      <c r="BW450" s="1">
        <f t="shared" si="1853"/>
        <v>148</v>
      </c>
      <c r="BX450" s="1">
        <f t="shared" si="1854"/>
        <v>328</v>
      </c>
    </row>
    <row r="451" spans="1:76">
      <c r="A451" s="1">
        <v>2008</v>
      </c>
      <c r="B451" s="1">
        <v>8</v>
      </c>
      <c r="C451" s="4">
        <v>-7.1021000000000001</v>
      </c>
      <c r="D451" s="4">
        <v>1.4464999999999999</v>
      </c>
      <c r="E451" s="2">
        <f t="shared" si="1623"/>
        <v>61779.051529518169</v>
      </c>
      <c r="F451" s="2">
        <f t="shared" si="1624"/>
        <v>40460.915339832442</v>
      </c>
      <c r="G451" s="5">
        <f t="shared" si="1625"/>
        <v>1.5268822025066429</v>
      </c>
      <c r="H451" s="4">
        <f t="shared" si="1626"/>
        <v>1.5340304814638646</v>
      </c>
      <c r="I451" s="4">
        <f t="shared" si="1627"/>
        <v>1.5478430309326476</v>
      </c>
      <c r="J451" s="4">
        <f t="shared" si="1628"/>
        <v>-1.3812549468783075E-2</v>
      </c>
      <c r="K451" s="2" t="str">
        <f t="shared" si="1637"/>
        <v>GSCI</v>
      </c>
      <c r="L451" s="11">
        <f t="shared" si="1638"/>
        <v>188262.98079064477</v>
      </c>
      <c r="M451" s="2">
        <f t="shared" si="1629"/>
        <v>76277.088342719566</v>
      </c>
      <c r="N451" s="2">
        <f t="shared" si="1630"/>
        <v>43132.610540944552</v>
      </c>
      <c r="O451" s="2">
        <f t="shared" si="1631"/>
        <v>33144.477801775014</v>
      </c>
      <c r="P451" s="2">
        <f t="shared" si="1639"/>
        <v>61779.051529518169</v>
      </c>
      <c r="Q451" s="2">
        <f t="shared" si="1640"/>
        <v>40460.915339832442</v>
      </c>
      <c r="S451" s="1">
        <f t="shared" si="1752"/>
        <v>2008</v>
      </c>
      <c r="T451" s="1">
        <f t="shared" si="1753"/>
        <v>8</v>
      </c>
      <c r="U451" s="4">
        <v>-5.9927999999999999</v>
      </c>
      <c r="V451" s="4">
        <v>1.4401999999999999</v>
      </c>
      <c r="X451" s="6">
        <v>39661</v>
      </c>
      <c r="Y451" s="2" t="str">
        <f t="shared" si="1754"/>
        <v>DBC</v>
      </c>
      <c r="Z451" s="11">
        <f t="shared" si="1776"/>
        <v>210919.2027357186</v>
      </c>
      <c r="AA451" s="16">
        <f t="shared" si="1797"/>
        <v>83230.563605048068</v>
      </c>
      <c r="AB451" s="16">
        <f t="shared" si="1798"/>
        <v>47882.778341466423</v>
      </c>
      <c r="AC451" s="16">
        <f t="shared" si="1799"/>
        <v>35347.785263581645</v>
      </c>
      <c r="AD451" s="2">
        <f t="shared" si="1617"/>
        <v>76548.735196220325</v>
      </c>
      <c r="AE451" s="2">
        <f t="shared" si="1618"/>
        <v>39520.216832415281</v>
      </c>
      <c r="AF451" s="12" t="str">
        <f t="shared" si="1685"/>
        <v/>
      </c>
      <c r="AG451" s="13" t="str">
        <f t="shared" si="1679"/>
        <v/>
      </c>
      <c r="AH451" s="13" t="str">
        <f t="shared" ref="AH451:AI451" si="1879">IF($B451=12,((AD451/AD439)-1)*100,"")</f>
        <v/>
      </c>
      <c r="AI451" s="13" t="str">
        <f t="shared" si="1879"/>
        <v/>
      </c>
      <c r="AK451" s="12"/>
      <c r="AS451" s="7">
        <f t="shared" si="1681"/>
        <v>44.164601793512894</v>
      </c>
      <c r="AT451" s="7">
        <f t="shared" ref="AT451:AU451" si="1880">((AD451/AD439)-1)*100</f>
        <v>50.932930157774045</v>
      </c>
      <c r="AU451" s="7">
        <f t="shared" si="1880"/>
        <v>-11.188827041735937</v>
      </c>
      <c r="AV451" s="7">
        <f t="shared" si="1688"/>
        <v>55.353428835248835</v>
      </c>
      <c r="AW451" s="7"/>
      <c r="AX451" s="7">
        <f t="shared" si="1596"/>
        <v>113.27425107944818</v>
      </c>
      <c r="AY451" s="7">
        <f t="shared" ref="AY451:AZ451" si="1881">((AD451/AD390)-1)*100</f>
        <v>163.46251495806823</v>
      </c>
      <c r="AZ451" s="7">
        <f t="shared" si="1881"/>
        <v>41.732172897626654</v>
      </c>
      <c r="BA451" s="7">
        <f t="shared" si="1598"/>
        <v>71.542078181821523</v>
      </c>
      <c r="BB451" s="7"/>
      <c r="BC451" s="7">
        <f t="shared" si="1843"/>
        <v>191.72981409406839</v>
      </c>
      <c r="BD451" s="7">
        <f t="shared" ref="BD451:BE451" si="1882">((AD451/AD339)-1)*100</f>
        <v>365.35482976860737</v>
      </c>
      <c r="BE451" s="7">
        <f t="shared" si="1882"/>
        <v>11.295644255047431</v>
      </c>
      <c r="BF451" s="7">
        <f t="shared" si="1845"/>
        <v>180.43416983902097</v>
      </c>
      <c r="BH451" s="1">
        <f t="shared" si="1691"/>
        <v>353</v>
      </c>
      <c r="BI451" s="1">
        <f t="shared" si="1692"/>
        <v>311</v>
      </c>
      <c r="BJ451" s="1">
        <f t="shared" si="1693"/>
        <v>334</v>
      </c>
      <c r="BK451" s="1">
        <f t="shared" si="1694"/>
        <v>223</v>
      </c>
      <c r="BL451" s="1">
        <f t="shared" si="1695"/>
        <v>429</v>
      </c>
      <c r="BN451" s="1">
        <f t="shared" si="1604"/>
        <v>380</v>
      </c>
      <c r="BO451" s="1">
        <f t="shared" si="1605"/>
        <v>357</v>
      </c>
      <c r="BP451" s="1">
        <f t="shared" si="1606"/>
        <v>343</v>
      </c>
      <c r="BQ451" s="1">
        <f t="shared" si="1607"/>
        <v>177</v>
      </c>
      <c r="BR451" s="1">
        <f t="shared" si="1608"/>
        <v>380</v>
      </c>
      <c r="BT451" s="1">
        <f t="shared" si="1850"/>
        <v>329</v>
      </c>
      <c r="BU451" s="1">
        <f t="shared" si="1851"/>
        <v>329</v>
      </c>
      <c r="BV451" s="1">
        <f t="shared" si="1852"/>
        <v>329</v>
      </c>
      <c r="BW451" s="1">
        <f t="shared" si="1853"/>
        <v>149</v>
      </c>
      <c r="BX451" s="1">
        <f t="shared" si="1854"/>
        <v>329</v>
      </c>
    </row>
    <row r="452" spans="1:76">
      <c r="A452" s="1">
        <v>2008</v>
      </c>
      <c r="B452" s="1">
        <v>9</v>
      </c>
      <c r="C452" s="4">
        <v>-12.4421</v>
      </c>
      <c r="D452" s="4">
        <v>-8.9107000000000003</v>
      </c>
      <c r="E452" s="2">
        <f t="shared" si="1623"/>
        <v>54092.440159163991</v>
      </c>
      <c r="F452" s="2">
        <f t="shared" si="1624"/>
        <v>36855.564556645993</v>
      </c>
      <c r="G452" s="5">
        <f t="shared" si="1625"/>
        <v>1.467687194861047</v>
      </c>
      <c r="H452" s="4">
        <f t="shared" si="1626"/>
        <v>1.4708463989849907</v>
      </c>
      <c r="I452" s="4">
        <f t="shared" si="1627"/>
        <v>1.5267493898611737</v>
      </c>
      <c r="J452" s="4">
        <f t="shared" si="1628"/>
        <v>-5.5902990876183001E-2</v>
      </c>
      <c r="K452" s="2" t="str">
        <f t="shared" si="1637"/>
        <v xml:space="preserve">      SPX</v>
      </c>
      <c r="L452" s="11">
        <f t="shared" si="1638"/>
        <v>171487.43136133277</v>
      </c>
      <c r="M452" s="2">
        <f t="shared" si="1629"/>
        <v>67957.080823121942</v>
      </c>
      <c r="N452" s="2">
        <f t="shared" si="1630"/>
        <v>37766.008004829688</v>
      </c>
      <c r="O452" s="2">
        <f t="shared" si="1631"/>
        <v>30191.072818292247</v>
      </c>
      <c r="P452" s="2">
        <f t="shared" si="1639"/>
        <v>54092.440159163991</v>
      </c>
      <c r="Q452" s="2">
        <f t="shared" si="1640"/>
        <v>36855.564556645993</v>
      </c>
      <c r="S452" s="1">
        <f t="shared" si="1752"/>
        <v>2008</v>
      </c>
      <c r="T452" s="1">
        <f t="shared" si="1753"/>
        <v>9</v>
      </c>
      <c r="U452" s="4">
        <v>-10.995799999999999</v>
      </c>
      <c r="V452" s="4">
        <v>-8.9072999999999993</v>
      </c>
      <c r="X452" s="6">
        <v>39692</v>
      </c>
      <c r="Y452" s="2" t="str">
        <f t="shared" si="1754"/>
        <v xml:space="preserve">      SPY</v>
      </c>
      <c r="Z452" s="11">
        <f t="shared" si="1776"/>
        <v>192131.99659043996</v>
      </c>
      <c r="AA452" s="16">
        <f t="shared" si="1797"/>
        <v>74816.93578739409</v>
      </c>
      <c r="AB452" s="16">
        <f t="shared" si="1798"/>
        <v>42617.683800595456</v>
      </c>
      <c r="AC452" s="16">
        <f t="shared" si="1799"/>
        <v>32199.251986798638</v>
      </c>
      <c r="AD452" s="2">
        <f t="shared" si="1617"/>
        <v>68131.589371514332</v>
      </c>
      <c r="AE452" s="2">
        <f t="shared" si="1618"/>
        <v>36000.032558501553</v>
      </c>
      <c r="AF452" s="12" t="str">
        <f t="shared" si="1685"/>
        <v/>
      </c>
      <c r="AG452" s="13" t="str">
        <f t="shared" si="1679"/>
        <v/>
      </c>
      <c r="AH452" s="13" t="str">
        <f t="shared" ref="AH452:AI452" si="1883">IF($B452=12,((AD452/AD440)-1)*100,"")</f>
        <v/>
      </c>
      <c r="AI452" s="13" t="str">
        <f t="shared" si="1883"/>
        <v/>
      </c>
      <c r="AK452" s="12"/>
      <c r="AS452" s="7">
        <f t="shared" si="1681"/>
        <v>26.62928077946458</v>
      </c>
      <c r="AT452" s="7">
        <f t="shared" ref="AT452:AU452" si="1884">((AD452/AD440)-1)*100</f>
        <v>23.726026699742352</v>
      </c>
      <c r="AU452" s="7">
        <f t="shared" si="1884"/>
        <v>-21.991287618624966</v>
      </c>
      <c r="AV452" s="7">
        <f t="shared" si="1688"/>
        <v>48.620568398089546</v>
      </c>
      <c r="AW452" s="7"/>
      <c r="AX452" s="7">
        <f t="shared" si="1596"/>
        <v>90.610686546637396</v>
      </c>
      <c r="AY452" s="7">
        <f t="shared" ref="AY452:AZ452" si="1885">((AD452/AD391)-1)*100</f>
        <v>125.28659242543591</v>
      </c>
      <c r="AZ452" s="7">
        <f t="shared" si="1885"/>
        <v>26.671019333222468</v>
      </c>
      <c r="BA452" s="7">
        <f t="shared" si="1598"/>
        <v>63.939667213414928</v>
      </c>
      <c r="BB452" s="7"/>
      <c r="BC452" s="7">
        <f t="shared" si="1843"/>
        <v>172.23659033293694</v>
      </c>
      <c r="BD452" s="7">
        <f t="shared" ref="BD452:BE452" si="1886">((AD452/AD340)-1)*100</f>
        <v>338.09156183466678</v>
      </c>
      <c r="BE452" s="7">
        <f t="shared" si="1886"/>
        <v>3.8589312682720589</v>
      </c>
      <c r="BF452" s="7">
        <f t="shared" si="1845"/>
        <v>168.3776590646649</v>
      </c>
      <c r="BH452" s="1">
        <f t="shared" si="1691"/>
        <v>354</v>
      </c>
      <c r="BI452" s="1">
        <f t="shared" si="1692"/>
        <v>312</v>
      </c>
      <c r="BJ452" s="1">
        <f t="shared" si="1693"/>
        <v>334</v>
      </c>
      <c r="BK452" s="1">
        <f t="shared" si="1694"/>
        <v>224</v>
      </c>
      <c r="BL452" s="1">
        <f t="shared" si="1695"/>
        <v>430</v>
      </c>
      <c r="BN452" s="1">
        <f t="shared" si="1604"/>
        <v>381</v>
      </c>
      <c r="BO452" s="1">
        <f t="shared" si="1605"/>
        <v>358</v>
      </c>
      <c r="BP452" s="1">
        <f t="shared" si="1606"/>
        <v>344</v>
      </c>
      <c r="BQ452" s="1">
        <f t="shared" si="1607"/>
        <v>178</v>
      </c>
      <c r="BR452" s="1">
        <f t="shared" si="1608"/>
        <v>381</v>
      </c>
      <c r="BT452" s="1">
        <f t="shared" si="1850"/>
        <v>330</v>
      </c>
      <c r="BU452" s="1">
        <f t="shared" si="1851"/>
        <v>330</v>
      </c>
      <c r="BV452" s="1">
        <f t="shared" si="1852"/>
        <v>330</v>
      </c>
      <c r="BW452" s="1">
        <f t="shared" si="1853"/>
        <v>150</v>
      </c>
      <c r="BX452" s="1">
        <f t="shared" si="1854"/>
        <v>330</v>
      </c>
    </row>
    <row r="453" spans="1:76">
      <c r="A453" s="1">
        <v>2008</v>
      </c>
      <c r="B453" s="1">
        <v>10</v>
      </c>
      <c r="C453" s="4">
        <v>-28.198699999999999</v>
      </c>
      <c r="D453" s="4">
        <v>-16.794799999999999</v>
      </c>
      <c r="E453" s="2">
        <f t="shared" si="1623"/>
        <v>38839.075236001816</v>
      </c>
      <c r="F453" s="2">
        <f t="shared" si="1624"/>
        <v>30665.746200486414</v>
      </c>
      <c r="G453" s="5">
        <f t="shared" si="1625"/>
        <v>1.2665295989238232</v>
      </c>
      <c r="H453" s="4">
        <f t="shared" si="1626"/>
        <v>1.2762589703553076</v>
      </c>
      <c r="I453" s="4">
        <f t="shared" si="1627"/>
        <v>1.4582704975092393</v>
      </c>
      <c r="J453" s="4">
        <f t="shared" si="1628"/>
        <v>-0.18201152715393176</v>
      </c>
      <c r="K453" s="2" t="str">
        <f t="shared" si="1637"/>
        <v xml:space="preserve">      SPX</v>
      </c>
      <c r="L453" s="11">
        <f t="shared" si="1638"/>
        <v>142686.46023905964</v>
      </c>
      <c r="M453" s="2">
        <f t="shared" si="1629"/>
        <v>52237.027226177481</v>
      </c>
      <c r="N453" s="2">
        <f t="shared" si="1630"/>
        <v>27116.48470557178</v>
      </c>
      <c r="O453" s="2">
        <f t="shared" si="1631"/>
        <v>25120.542520605701</v>
      </c>
      <c r="P453" s="2">
        <f t="shared" si="1639"/>
        <v>38839.075236001816</v>
      </c>
      <c r="Q453" s="2">
        <f t="shared" si="1640"/>
        <v>30665.746200486414</v>
      </c>
      <c r="S453" s="1">
        <f t="shared" si="1752"/>
        <v>2008</v>
      </c>
      <c r="T453" s="1">
        <f t="shared" si="1753"/>
        <v>10</v>
      </c>
      <c r="U453" s="4">
        <v>-23.793900000000001</v>
      </c>
      <c r="V453" s="4">
        <v>-16.789200000000001</v>
      </c>
      <c r="X453" s="6">
        <v>39722</v>
      </c>
      <c r="Y453" s="2" t="str">
        <f t="shared" si="1754"/>
        <v xml:space="preserve">      SPY</v>
      </c>
      <c r="Z453" s="11">
        <f t="shared" si="1776"/>
        <v>159874.57141887781</v>
      </c>
      <c r="AA453" s="16">
        <f t="shared" si="1797"/>
        <v>59270.529906996613</v>
      </c>
      <c r="AB453" s="16">
        <f t="shared" si="1798"/>
        <v>32477.274734765575</v>
      </c>
      <c r="AC453" s="16">
        <f t="shared" si="1799"/>
        <v>26793.255172231038</v>
      </c>
      <c r="AD453" s="2">
        <f t="shared" si="1617"/>
        <v>51920.42712804558</v>
      </c>
      <c r="AE453" s="2">
        <f t="shared" si="1618"/>
        <v>29955.915092189607</v>
      </c>
      <c r="AF453" s="12" t="str">
        <f t="shared" si="1685"/>
        <v/>
      </c>
      <c r="AG453" s="13" t="str">
        <f t="shared" si="1679"/>
        <v/>
      </c>
      <c r="AH453" s="13" t="str">
        <f t="shared" ref="AH453:AI453" si="1887">IF($B453=12,((AD453/AD441)-1)*100,"")</f>
        <v/>
      </c>
      <c r="AI453" s="13" t="str">
        <f t="shared" si="1887"/>
        <v/>
      </c>
      <c r="AK453" s="12"/>
      <c r="AS453" s="7">
        <f t="shared" si="1681"/>
        <v>-2.9639290906440574</v>
      </c>
      <c r="AT453" s="7">
        <f t="shared" ref="AT453:AU453" si="1888">((AD453/AD441)-1)*100</f>
        <v>-13.169926582078496</v>
      </c>
      <c r="AU453" s="7">
        <f t="shared" si="1888"/>
        <v>-36.095398965462081</v>
      </c>
      <c r="AV453" s="7">
        <f t="shared" si="1688"/>
        <v>33.131469874818023</v>
      </c>
      <c r="AW453" s="7"/>
      <c r="AX453" s="7">
        <f t="shared" si="1596"/>
        <v>60.33630080209187</v>
      </c>
      <c r="AY453" s="7">
        <f t="shared" ref="AY453:AZ453" si="1889">((AD453/AD392)-1)*100</f>
        <v>78.991979355207434</v>
      </c>
      <c r="AZ453" s="7">
        <f t="shared" si="1889"/>
        <v>6.552067078095547</v>
      </c>
      <c r="BA453" s="7">
        <f t="shared" si="1598"/>
        <v>53.784233723996323</v>
      </c>
      <c r="BB453" s="7"/>
      <c r="BC453" s="7">
        <f t="shared" si="1843"/>
        <v>114.68601714298123</v>
      </c>
      <c r="BD453" s="7">
        <f t="shared" ref="BD453:BE453" si="1890">((AD453/AD341)-1)*100</f>
        <v>213.67768597446815</v>
      </c>
      <c r="BE453" s="7">
        <f t="shared" si="1890"/>
        <v>-18.096754475791265</v>
      </c>
      <c r="BF453" s="7">
        <f t="shared" si="1845"/>
        <v>132.7827716187725</v>
      </c>
      <c r="BH453" s="1">
        <f t="shared" si="1691"/>
        <v>354</v>
      </c>
      <c r="BI453" s="1">
        <f t="shared" si="1692"/>
        <v>312</v>
      </c>
      <c r="BJ453" s="1">
        <f t="shared" si="1693"/>
        <v>334</v>
      </c>
      <c r="BK453" s="1">
        <f t="shared" si="1694"/>
        <v>225</v>
      </c>
      <c r="BL453" s="1">
        <f t="shared" si="1695"/>
        <v>431</v>
      </c>
      <c r="BN453" s="1">
        <f t="shared" si="1604"/>
        <v>382</v>
      </c>
      <c r="BO453" s="1">
        <f t="shared" si="1605"/>
        <v>359</v>
      </c>
      <c r="BP453" s="1">
        <f t="shared" si="1606"/>
        <v>345</v>
      </c>
      <c r="BQ453" s="1">
        <f t="shared" si="1607"/>
        <v>179</v>
      </c>
      <c r="BR453" s="1">
        <f t="shared" si="1608"/>
        <v>382</v>
      </c>
      <c r="BT453" s="1">
        <f t="shared" si="1850"/>
        <v>331</v>
      </c>
      <c r="BU453" s="1">
        <f t="shared" si="1851"/>
        <v>331</v>
      </c>
      <c r="BV453" s="1">
        <f t="shared" si="1852"/>
        <v>330</v>
      </c>
      <c r="BW453" s="1">
        <f t="shared" si="1853"/>
        <v>151</v>
      </c>
      <c r="BX453" s="1">
        <f t="shared" si="1854"/>
        <v>331</v>
      </c>
    </row>
    <row r="454" spans="1:76">
      <c r="A454" s="1">
        <v>2008</v>
      </c>
      <c r="B454" s="1">
        <v>11</v>
      </c>
      <c r="C454" s="4">
        <v>-14.8413</v>
      </c>
      <c r="D454" s="4">
        <v>-7.1755000000000004</v>
      </c>
      <c r="E454" s="2">
        <f t="shared" si="1623"/>
        <v>33074.851563001081</v>
      </c>
      <c r="F454" s="2">
        <f t="shared" si="1624"/>
        <v>28465.325581870511</v>
      </c>
      <c r="G454" s="5">
        <f t="shared" si="1625"/>
        <v>1.161934771055855</v>
      </c>
      <c r="H454" s="4">
        <f t="shared" si="1626"/>
        <v>1.1673787805463052</v>
      </c>
      <c r="I454" s="4">
        <f t="shared" si="1627"/>
        <v>1.380287411600454</v>
      </c>
      <c r="J454" s="4">
        <f t="shared" si="1628"/>
        <v>-0.21290863105414881</v>
      </c>
      <c r="K454" s="2" t="str">
        <f t="shared" si="1637"/>
        <v xml:space="preserve">      SPX</v>
      </c>
      <c r="L454" s="11">
        <f t="shared" si="1638"/>
        <v>132447.99328460591</v>
      </c>
      <c r="M454" s="2">
        <f t="shared" si="1629"/>
        <v>46410.06385300339</v>
      </c>
      <c r="N454" s="2">
        <f t="shared" si="1630"/>
        <v>23092.045860963754</v>
      </c>
      <c r="O454" s="2">
        <f t="shared" si="1631"/>
        <v>23318.017992039637</v>
      </c>
      <c r="P454" s="2">
        <f t="shared" si="1639"/>
        <v>33074.851563001081</v>
      </c>
      <c r="Q454" s="2">
        <f t="shared" si="1640"/>
        <v>28465.325581870511</v>
      </c>
      <c r="S454" s="1">
        <f t="shared" si="1752"/>
        <v>2008</v>
      </c>
      <c r="T454" s="1">
        <f t="shared" si="1753"/>
        <v>11</v>
      </c>
      <c r="U454" s="4">
        <v>-10.366199999999999</v>
      </c>
      <c r="V454" s="4">
        <v>-7.1548999999999996</v>
      </c>
      <c r="X454" s="6">
        <v>39753</v>
      </c>
      <c r="Y454" s="2" t="str">
        <f t="shared" si="1754"/>
        <v xml:space="preserve">      SPY</v>
      </c>
      <c r="Z454" s="11">
        <f t="shared" si="1776"/>
        <v>148435.70570842852</v>
      </c>
      <c r="AA454" s="16">
        <f t="shared" si="1797"/>
        <v>53986.840039123388</v>
      </c>
      <c r="AB454" s="16">
        <f t="shared" si="1798"/>
        <v>29110.615481210305</v>
      </c>
      <c r="AC454" s="16">
        <f t="shared" si="1799"/>
        <v>24876.224557913079</v>
      </c>
      <c r="AD454" s="2">
        <f t="shared" si="1617"/>
        <v>46538.251811098118</v>
      </c>
      <c r="AE454" s="2">
        <f t="shared" si="1618"/>
        <v>27812.599323258535</v>
      </c>
      <c r="AF454" s="12" t="str">
        <f t="shared" si="1685"/>
        <v/>
      </c>
      <c r="AG454" s="13" t="str">
        <f t="shared" si="1679"/>
        <v/>
      </c>
      <c r="AH454" s="13" t="str">
        <f t="shared" ref="AH454:AI454" si="1891">IF($B454=12,((AD454/AD442)-1)*100,"")</f>
        <v/>
      </c>
      <c r="AI454" s="13" t="str">
        <f t="shared" si="1891"/>
        <v/>
      </c>
      <c r="AK454" s="12"/>
      <c r="AS454" s="7">
        <f t="shared" si="1681"/>
        <v>-10.14846356115806</v>
      </c>
      <c r="AT454" s="7">
        <f t="shared" ref="AT454:AU454" si="1892">((AD454/AD442)-1)*100</f>
        <v>-22.379704248299159</v>
      </c>
      <c r="AU454" s="7">
        <f t="shared" si="1892"/>
        <v>-38.079235548516877</v>
      </c>
      <c r="AV454" s="7">
        <f t="shared" si="1688"/>
        <v>27.930771987358817</v>
      </c>
      <c r="AW454" s="7"/>
      <c r="AX454" s="7">
        <f t="shared" si="1596"/>
        <v>40.92443433660975</v>
      </c>
      <c r="AY454" s="7">
        <f t="shared" ref="AY454:AZ454" si="1893">((AD454/AD393)-1)*100</f>
        <v>56.997804881934485</v>
      </c>
      <c r="AZ454" s="7">
        <f t="shared" si="1893"/>
        <v>-6.3481588058366345</v>
      </c>
      <c r="BA454" s="7">
        <f t="shared" si="1598"/>
        <v>47.272593142446382</v>
      </c>
      <c r="BB454" s="7"/>
      <c r="BC454" s="7">
        <f t="shared" si="1843"/>
        <v>105.76634544761947</v>
      </c>
      <c r="BD454" s="7">
        <f t="shared" ref="BD454:BE454" si="1894">((AD454/AD342)-1)*100</f>
        <v>171.42415939678267</v>
      </c>
      <c r="BE454" s="7">
        <f t="shared" si="1894"/>
        <v>-21.499631247099593</v>
      </c>
      <c r="BF454" s="7">
        <f t="shared" si="1845"/>
        <v>127.26597669471906</v>
      </c>
      <c r="BH454" s="1">
        <f t="shared" si="1691"/>
        <v>354</v>
      </c>
      <c r="BI454" s="1">
        <f t="shared" si="1692"/>
        <v>312</v>
      </c>
      <c r="BJ454" s="1">
        <f t="shared" si="1693"/>
        <v>334</v>
      </c>
      <c r="BK454" s="1">
        <f t="shared" si="1694"/>
        <v>226</v>
      </c>
      <c r="BL454" s="1">
        <f t="shared" si="1695"/>
        <v>432</v>
      </c>
      <c r="BN454" s="1">
        <f t="shared" si="1604"/>
        <v>383</v>
      </c>
      <c r="BO454" s="1">
        <f t="shared" si="1605"/>
        <v>360</v>
      </c>
      <c r="BP454" s="1">
        <f t="shared" si="1606"/>
        <v>345</v>
      </c>
      <c r="BQ454" s="1">
        <f t="shared" si="1607"/>
        <v>180</v>
      </c>
      <c r="BR454" s="1">
        <f t="shared" si="1608"/>
        <v>383</v>
      </c>
      <c r="BT454" s="1">
        <f t="shared" si="1850"/>
        <v>332</v>
      </c>
      <c r="BU454" s="1">
        <f t="shared" si="1851"/>
        <v>332</v>
      </c>
      <c r="BV454" s="1">
        <f t="shared" si="1852"/>
        <v>330</v>
      </c>
      <c r="BW454" s="1">
        <f t="shared" si="1853"/>
        <v>152</v>
      </c>
      <c r="BX454" s="1">
        <f t="shared" si="1854"/>
        <v>332</v>
      </c>
    </row>
    <row r="455" spans="1:76">
      <c r="A455" s="1">
        <v>2008</v>
      </c>
      <c r="B455" s="1">
        <v>12</v>
      </c>
      <c r="C455" s="4">
        <v>-13.3187</v>
      </c>
      <c r="D455" s="4">
        <v>1.0640000000000001</v>
      </c>
      <c r="E455" s="2">
        <f t="shared" si="1623"/>
        <v>28669.711307879657</v>
      </c>
      <c r="F455" s="2">
        <f t="shared" si="1624"/>
        <v>28768.196646061613</v>
      </c>
      <c r="G455" s="5">
        <f t="shared" si="1625"/>
        <v>0.99657658978789554</v>
      </c>
      <c r="H455" s="4">
        <f t="shared" si="1626"/>
        <v>1.0047100274430578</v>
      </c>
      <c r="I455" s="4">
        <f t="shared" si="1627"/>
        <v>1.2793108795445176</v>
      </c>
      <c r="J455" s="4">
        <f t="shared" si="1628"/>
        <v>-0.27460085210145979</v>
      </c>
      <c r="K455" s="2" t="str">
        <f t="shared" si="1637"/>
        <v xml:space="preserve">      SPX</v>
      </c>
      <c r="L455" s="11">
        <f t="shared" si="1638"/>
        <v>133857.23993315411</v>
      </c>
      <c r="M455" s="2">
        <f t="shared" si="1629"/>
        <v>43582.607252354515</v>
      </c>
      <c r="N455" s="2">
        <f t="shared" si="1630"/>
        <v>20016.485548879577</v>
      </c>
      <c r="O455" s="2">
        <f t="shared" si="1631"/>
        <v>23566.121703474939</v>
      </c>
      <c r="P455" s="2">
        <f t="shared" si="1639"/>
        <v>28669.711307879657</v>
      </c>
      <c r="Q455" s="2">
        <f t="shared" si="1640"/>
        <v>28768.196646061613</v>
      </c>
      <c r="S455" s="1">
        <f t="shared" si="1752"/>
        <v>2008</v>
      </c>
      <c r="T455" s="1">
        <f t="shared" si="1753"/>
        <v>12</v>
      </c>
      <c r="U455" s="4">
        <v>-5.1813000000000002</v>
      </c>
      <c r="V455" s="4">
        <v>1.0755999999999999</v>
      </c>
      <c r="X455" s="6">
        <v>39783</v>
      </c>
      <c r="Y455" s="2" t="str">
        <f t="shared" si="1754"/>
        <v xml:space="preserve">      SPY</v>
      </c>
      <c r="Z455" s="11">
        <f t="shared" si="1776"/>
        <v>150032.28015902836</v>
      </c>
      <c r="AA455" s="16">
        <f t="shared" si="1797"/>
        <v>52746.100390540349</v>
      </c>
      <c r="AB455" s="16">
        <f t="shared" si="1798"/>
        <v>27602.307161282355</v>
      </c>
      <c r="AC455" s="16">
        <f t="shared" si="1799"/>
        <v>25143.793229257994</v>
      </c>
      <c r="AD455" s="2">
        <f t="shared" si="1617"/>
        <v>44126.96537000969</v>
      </c>
      <c r="AE455" s="2">
        <f t="shared" si="1618"/>
        <v>28111.751641579503</v>
      </c>
      <c r="AF455" s="12">
        <f t="shared" si="1685"/>
        <v>2008</v>
      </c>
      <c r="AG455" s="13">
        <f t="shared" si="1679"/>
        <v>-14.617151066906853</v>
      </c>
      <c r="AH455" s="13">
        <f t="shared" ref="AH455:AI455" si="1895">IF($B455=12,((AD455/AD443)-1)*100,"")</f>
        <v>-30.806054431208995</v>
      </c>
      <c r="AI455" s="13">
        <f t="shared" si="1895"/>
        <v>-36.969100085277596</v>
      </c>
      <c r="AK455" s="12"/>
      <c r="AS455" s="7">
        <f t="shared" si="1681"/>
        <v>-14.617151066906853</v>
      </c>
      <c r="AT455" s="7">
        <f t="shared" ref="AT455:AU455" si="1896">((AD455/AD443)-1)*100</f>
        <v>-30.806054431208995</v>
      </c>
      <c r="AU455" s="7">
        <f t="shared" si="1896"/>
        <v>-36.969100085277596</v>
      </c>
      <c r="AV455" s="7">
        <f t="shared" si="1688"/>
        <v>22.351949018370743</v>
      </c>
      <c r="AW455" s="7"/>
      <c r="AX455" s="7">
        <f t="shared" si="1596"/>
        <v>41.223016374205045</v>
      </c>
      <c r="AY455" s="7">
        <f t="shared" ref="AY455:AZ455" si="1897">((AD455/AD394)-1)*100</f>
        <v>45.148916835759721</v>
      </c>
      <c r="AZ455" s="7">
        <f t="shared" si="1897"/>
        <v>-6.1497350356796936</v>
      </c>
      <c r="BA455" s="7">
        <f t="shared" si="1598"/>
        <v>47.372751409884742</v>
      </c>
      <c r="BB455" s="7"/>
      <c r="BC455" s="7">
        <f t="shared" si="1843"/>
        <v>94.304241442303322</v>
      </c>
      <c r="BD455" s="7">
        <f t="shared" ref="BD455:BE455" si="1898">((AD455/AD343)-1)*100</f>
        <v>140.43855358601954</v>
      </c>
      <c r="BE455" s="7">
        <f t="shared" si="1898"/>
        <v>-20.253758957142619</v>
      </c>
      <c r="BF455" s="7">
        <f t="shared" si="1845"/>
        <v>114.55800039944594</v>
      </c>
      <c r="BH455" s="1">
        <f t="shared" si="1691"/>
        <v>354</v>
      </c>
      <c r="BI455" s="1">
        <f t="shared" si="1692"/>
        <v>312</v>
      </c>
      <c r="BJ455" s="1">
        <f t="shared" si="1693"/>
        <v>334</v>
      </c>
      <c r="BK455" s="1">
        <f t="shared" si="1694"/>
        <v>227</v>
      </c>
      <c r="BL455" s="1">
        <f t="shared" si="1695"/>
        <v>433</v>
      </c>
      <c r="BN455" s="1">
        <f t="shared" si="1604"/>
        <v>384</v>
      </c>
      <c r="BO455" s="1">
        <f t="shared" si="1605"/>
        <v>361</v>
      </c>
      <c r="BP455" s="1">
        <f t="shared" si="1606"/>
        <v>345</v>
      </c>
      <c r="BQ455" s="1">
        <f t="shared" si="1607"/>
        <v>181</v>
      </c>
      <c r="BR455" s="1">
        <f t="shared" si="1608"/>
        <v>384</v>
      </c>
      <c r="BT455" s="1">
        <f t="shared" si="1850"/>
        <v>333</v>
      </c>
      <c r="BU455" s="1">
        <f t="shared" si="1851"/>
        <v>333</v>
      </c>
      <c r="BV455" s="1">
        <f t="shared" si="1852"/>
        <v>330</v>
      </c>
      <c r="BW455" s="1">
        <f t="shared" si="1853"/>
        <v>153</v>
      </c>
      <c r="BX455" s="1">
        <f t="shared" si="1854"/>
        <v>333</v>
      </c>
    </row>
    <row r="456" spans="1:76">
      <c r="A456" s="1">
        <v>2009</v>
      </c>
      <c r="B456" s="1">
        <v>1</v>
      </c>
      <c r="C456" s="4">
        <v>-8.9403000000000006</v>
      </c>
      <c r="D456" s="4">
        <v>-8.4285999999999994</v>
      </c>
      <c r="E456" s="2">
        <f t="shared" si="1623"/>
        <v>26106.553107821292</v>
      </c>
      <c r="F456" s="2">
        <f t="shared" si="1624"/>
        <v>26343.440423551663</v>
      </c>
      <c r="G456" s="5">
        <f t="shared" si="1625"/>
        <v>0.99100773050438051</v>
      </c>
      <c r="H456" s="4">
        <f t="shared" si="1626"/>
        <v>0.99166022083479377</v>
      </c>
      <c r="I456" s="4">
        <f t="shared" si="1627"/>
        <v>1.2034416297971133</v>
      </c>
      <c r="J456" s="4">
        <f t="shared" si="1628"/>
        <v>-0.21178140896231956</v>
      </c>
      <c r="K456" s="2" t="str">
        <f t="shared" si="1637"/>
        <v xml:space="preserve">      SPX</v>
      </c>
      <c r="L456" s="11">
        <f t="shared" si="1638"/>
        <v>122574.94860814829</v>
      </c>
      <c r="M456" s="2">
        <f t="shared" si="1629"/>
        <v>39797.697516827415</v>
      </c>
      <c r="N456" s="2">
        <f t="shared" si="1630"/>
        <v>19843.095708086134</v>
      </c>
      <c r="O456" s="2">
        <f t="shared" si="1631"/>
        <v>19954.601808741281</v>
      </c>
      <c r="P456" s="2">
        <f t="shared" si="1639"/>
        <v>26106.553107821292</v>
      </c>
      <c r="Q456" s="2">
        <f t="shared" si="1640"/>
        <v>26343.440423551663</v>
      </c>
      <c r="S456" s="1">
        <f t="shared" si="1752"/>
        <v>2009</v>
      </c>
      <c r="T456" s="1">
        <f t="shared" si="1753"/>
        <v>1</v>
      </c>
      <c r="U456" s="4">
        <v>-5.1821000000000002</v>
      </c>
      <c r="V456" s="4">
        <v>-8.4009</v>
      </c>
      <c r="X456" s="6">
        <v>39814</v>
      </c>
      <c r="Y456" s="2" t="str">
        <f t="shared" si="1754"/>
        <v xml:space="preserve">      SPY</v>
      </c>
      <c r="Z456" s="11">
        <f t="shared" si="1776"/>
        <v>137428.21833514856</v>
      </c>
      <c r="AA456" s="16">
        <f t="shared" si="1797"/>
        <v>49163.8489825168</v>
      </c>
      <c r="AB456" s="16">
        <f t="shared" si="1798"/>
        <v>25006.372361101079</v>
      </c>
      <c r="AC456" s="16">
        <f t="shared" si="1799"/>
        <v>24157.476621415721</v>
      </c>
      <c r="AD456" s="2">
        <f t="shared" si="1617"/>
        <v>41840.261897570417</v>
      </c>
      <c r="AE456" s="2">
        <f t="shared" si="1618"/>
        <v>25750.111497922051</v>
      </c>
      <c r="AF456" s="12" t="str">
        <f t="shared" si="1685"/>
        <v/>
      </c>
      <c r="AG456" s="13" t="str">
        <f t="shared" si="1679"/>
        <v/>
      </c>
      <c r="AH456" s="13" t="str">
        <f t="shared" ref="AH456:AI456" si="1899">IF($B456=12,((AD456/AD444)-1)*100,"")</f>
        <v/>
      </c>
      <c r="AI456" s="13" t="str">
        <f t="shared" si="1899"/>
        <v/>
      </c>
      <c r="AK456" s="12"/>
      <c r="AS456" s="7">
        <f t="shared" si="1681"/>
        <v>-24.247857099339022</v>
      </c>
      <c r="AT456" s="7">
        <f t="shared" ref="AT456:AU456" si="1900">((AD456/AD444)-1)*100</f>
        <v>-36.453519446100579</v>
      </c>
      <c r="AU456" s="7">
        <f t="shared" si="1900"/>
        <v>-38.581747364706587</v>
      </c>
      <c r="AV456" s="7">
        <f t="shared" si="1688"/>
        <v>14.333890265367565</v>
      </c>
      <c r="AW456" s="7"/>
      <c r="AX456" s="7">
        <f t="shared" ref="AX456:AX519" si="1901">((Z456/Z395)-1)*100</f>
        <v>22.928031997666555</v>
      </c>
      <c r="AY456" s="7">
        <f t="shared" ref="AY456:AZ456" si="1902">((AD456/AD395)-1)*100</f>
        <v>29.537535711246488</v>
      </c>
      <c r="AZ456" s="7">
        <f t="shared" si="1902"/>
        <v>-18.30773289848312</v>
      </c>
      <c r="BA456" s="7">
        <f t="shared" ref="BA456:BA519" si="1903">AX456-AZ456</f>
        <v>41.235764896149675</v>
      </c>
      <c r="BB456" s="7"/>
      <c r="BC456" s="7">
        <f t="shared" si="1843"/>
        <v>69.016150769986041</v>
      </c>
      <c r="BD456" s="7">
        <f t="shared" ref="BD456:BE456" si="1904">((AD456/AD344)-1)*100</f>
        <v>116.49564195566784</v>
      </c>
      <c r="BE456" s="7">
        <f t="shared" si="1904"/>
        <v>-24.880926149677009</v>
      </c>
      <c r="BF456" s="7">
        <f t="shared" si="1845"/>
        <v>93.89707691966305</v>
      </c>
      <c r="BH456" s="1">
        <f t="shared" si="1691"/>
        <v>354</v>
      </c>
      <c r="BI456" s="1">
        <f t="shared" si="1692"/>
        <v>312</v>
      </c>
      <c r="BJ456" s="1">
        <f t="shared" si="1693"/>
        <v>334</v>
      </c>
      <c r="BK456" s="1">
        <f t="shared" si="1694"/>
        <v>228</v>
      </c>
      <c r="BL456" s="1">
        <f t="shared" si="1695"/>
        <v>434</v>
      </c>
      <c r="BN456" s="1">
        <f t="shared" si="1604"/>
        <v>385</v>
      </c>
      <c r="BO456" s="1">
        <f t="shared" si="1605"/>
        <v>362</v>
      </c>
      <c r="BP456" s="1">
        <f t="shared" si="1606"/>
        <v>345</v>
      </c>
      <c r="BQ456" s="1">
        <f t="shared" si="1607"/>
        <v>182</v>
      </c>
      <c r="BR456" s="1">
        <f t="shared" si="1608"/>
        <v>385</v>
      </c>
      <c r="BT456" s="1">
        <f t="shared" si="1850"/>
        <v>334</v>
      </c>
      <c r="BU456" s="1">
        <f t="shared" si="1851"/>
        <v>334</v>
      </c>
      <c r="BV456" s="1">
        <f t="shared" si="1852"/>
        <v>330</v>
      </c>
      <c r="BW456" s="1">
        <f t="shared" si="1853"/>
        <v>154</v>
      </c>
      <c r="BX456" s="1">
        <f t="shared" si="1854"/>
        <v>334</v>
      </c>
    </row>
    <row r="457" spans="1:76">
      <c r="A457" s="1">
        <v>2009</v>
      </c>
      <c r="B457" s="1">
        <v>2</v>
      </c>
      <c r="C457" s="4">
        <v>-6.0991999999999997</v>
      </c>
      <c r="D457" s="4">
        <v>-10.6478</v>
      </c>
      <c r="E457" s="2">
        <f t="shared" si="1623"/>
        <v>24514.262220669054</v>
      </c>
      <c r="F457" s="2">
        <f t="shared" si="1624"/>
        <v>23538.443574132729</v>
      </c>
      <c r="G457" s="5">
        <f t="shared" si="1625"/>
        <v>1.0414563793677798</v>
      </c>
      <c r="H457" s="4">
        <f t="shared" si="1626"/>
        <v>1.039085133723352</v>
      </c>
      <c r="I457" s="4">
        <f t="shared" si="1627"/>
        <v>1.1608139323157098</v>
      </c>
      <c r="J457" s="4">
        <f t="shared" si="1628"/>
        <v>-0.12172879859235786</v>
      </c>
      <c r="K457" s="2" t="str">
        <f t="shared" si="1637"/>
        <v xml:space="preserve">      SPX</v>
      </c>
      <c r="L457" s="11">
        <f t="shared" si="1638"/>
        <v>109523.41323024988</v>
      </c>
      <c r="M457" s="2">
        <f t="shared" si="1629"/>
        <v>36462.70133200867</v>
      </c>
      <c r="N457" s="2">
        <f t="shared" si="1630"/>
        <v>18632.825614658545</v>
      </c>
      <c r="O457" s="2">
        <f t="shared" si="1631"/>
        <v>17829.875717350129</v>
      </c>
      <c r="P457" s="2">
        <f t="shared" si="1639"/>
        <v>24514.262220669054</v>
      </c>
      <c r="Q457" s="2">
        <f t="shared" si="1640"/>
        <v>23538.443574132729</v>
      </c>
      <c r="S457" s="1">
        <f t="shared" si="1752"/>
        <v>2009</v>
      </c>
      <c r="T457" s="1">
        <f t="shared" si="1753"/>
        <v>2</v>
      </c>
      <c r="U457" s="4">
        <v>-5.6130000000000004</v>
      </c>
      <c r="V457" s="4">
        <v>-10.593299999999999</v>
      </c>
      <c r="X457" s="6">
        <v>39845</v>
      </c>
      <c r="Y457" s="2" t="str">
        <f t="shared" si="1754"/>
        <v xml:space="preserve">      SPY</v>
      </c>
      <c r="Z457" s="11">
        <f t="shared" si="1776"/>
        <v>122870.03488225126</v>
      </c>
      <c r="AA457" s="16">
        <f t="shared" si="1797"/>
        <v>45201.167330951765</v>
      </c>
      <c r="AB457" s="16">
        <f t="shared" si="1798"/>
        <v>23602.764680472475</v>
      </c>
      <c r="AC457" s="16">
        <f t="shared" si="1799"/>
        <v>21598.402650479289</v>
      </c>
      <c r="AD457" s="2">
        <f t="shared" si="1617"/>
        <v>39491.767997259791</v>
      </c>
      <c r="AE457" s="2">
        <f t="shared" si="1618"/>
        <v>23022.324936612673</v>
      </c>
      <c r="AF457" s="12" t="str">
        <f t="shared" si="1685"/>
        <v/>
      </c>
      <c r="AG457" s="13" t="str">
        <f t="shared" si="1679"/>
        <v/>
      </c>
      <c r="AH457" s="13" t="str">
        <f t="shared" ref="AH457:AI457" si="1905">IF($B457=12,((AD457/AD445)-1)*100,"")</f>
        <v/>
      </c>
      <c r="AI457" s="13" t="str">
        <f t="shared" si="1905"/>
        <v/>
      </c>
      <c r="AK457" s="12"/>
      <c r="AS457" s="7">
        <f t="shared" si="1681"/>
        <v>-39.096173566809398</v>
      </c>
      <c r="AT457" s="7">
        <f t="shared" ref="AT457:AU457" si="1906">((AD457/AD445)-1)*100</f>
        <v>-46.063436027113191</v>
      </c>
      <c r="AU457" s="7">
        <f t="shared" si="1906"/>
        <v>-43.243552858359223</v>
      </c>
      <c r="AV457" s="7">
        <f t="shared" si="1688"/>
        <v>4.1473792915498251</v>
      </c>
      <c r="AW457" s="7"/>
      <c r="AX457" s="7">
        <f t="shared" si="1901"/>
        <v>7.9491033869622862</v>
      </c>
      <c r="AY457" s="7">
        <f t="shared" ref="AY457:AZ457" si="1907">((AD457/AD396)-1)*100</f>
        <v>21.789422872957974</v>
      </c>
      <c r="AZ457" s="7">
        <f t="shared" si="1907"/>
        <v>-28.262033940115639</v>
      </c>
      <c r="BA457" s="7">
        <f t="shared" si="1903"/>
        <v>36.211137327077928</v>
      </c>
      <c r="BB457" s="7"/>
      <c r="BC457" s="7">
        <f t="shared" si="1843"/>
        <v>59.328492560296155</v>
      </c>
      <c r="BD457" s="7">
        <f t="shared" ref="BD457:BE457" si="1908">((AD457/AD345)-1)*100</f>
        <v>115.45496982135322</v>
      </c>
      <c r="BE457" s="7">
        <f t="shared" si="1908"/>
        <v>-36.824212271844857</v>
      </c>
      <c r="BF457" s="7">
        <f t="shared" si="1845"/>
        <v>96.152704832141012</v>
      </c>
      <c r="BH457" s="1">
        <f t="shared" si="1691"/>
        <v>354</v>
      </c>
      <c r="BI457" s="1">
        <f t="shared" si="1692"/>
        <v>312</v>
      </c>
      <c r="BJ457" s="1">
        <f t="shared" si="1693"/>
        <v>334</v>
      </c>
      <c r="BK457" s="1">
        <f t="shared" si="1694"/>
        <v>229</v>
      </c>
      <c r="BL457" s="1">
        <f t="shared" si="1695"/>
        <v>435</v>
      </c>
      <c r="BN457" s="1">
        <f t="shared" ref="BN457:BN520" si="1909">IF(AX457&gt;0,BN456+1,BN456)</f>
        <v>386</v>
      </c>
      <c r="BO457" s="1">
        <f t="shared" ref="BO457:BO520" si="1910">IF(AY457&gt;0,BO456+1,BO456)</f>
        <v>363</v>
      </c>
      <c r="BP457" s="1">
        <f t="shared" ref="BP457:BP520" si="1911">IF(AZ457&gt;0,BP456+1,BP456)</f>
        <v>345</v>
      </c>
      <c r="BQ457" s="1">
        <f t="shared" ref="BQ457:BQ520" si="1912">IF(AX457&gt;AZ457,BQ456+1,BQ456)</f>
        <v>183</v>
      </c>
      <c r="BR457" s="1">
        <f t="shared" ref="BR457:BR520" si="1913">BR456+1</f>
        <v>386</v>
      </c>
      <c r="BT457" s="1">
        <f t="shared" si="1850"/>
        <v>335</v>
      </c>
      <c r="BU457" s="1">
        <f t="shared" si="1851"/>
        <v>335</v>
      </c>
      <c r="BV457" s="1">
        <f t="shared" si="1852"/>
        <v>330</v>
      </c>
      <c r="BW457" s="1">
        <f t="shared" si="1853"/>
        <v>155</v>
      </c>
      <c r="BX457" s="1">
        <f t="shared" si="1854"/>
        <v>335</v>
      </c>
    </row>
    <row r="458" spans="1:76">
      <c r="A458" s="1">
        <v>2009</v>
      </c>
      <c r="B458" s="1">
        <v>3</v>
      </c>
      <c r="C458" s="4">
        <v>4.5049000000000001</v>
      </c>
      <c r="D458" s="4">
        <v>8.7594999999999992</v>
      </c>
      <c r="E458" s="2">
        <f t="shared" si="1623"/>
        <v>25618.605219447971</v>
      </c>
      <c r="F458" s="2">
        <f t="shared" si="1624"/>
        <v>25600.293539008886</v>
      </c>
      <c r="G458" s="5">
        <f t="shared" si="1625"/>
        <v>1.0007152918153528</v>
      </c>
      <c r="H458" s="4">
        <f t="shared" si="1626"/>
        <v>1.0025424271443051</v>
      </c>
      <c r="I458" s="4">
        <f t="shared" si="1627"/>
        <v>1.1186827111314055</v>
      </c>
      <c r="J458" s="4">
        <f t="shared" si="1628"/>
        <v>-0.11614028398710041</v>
      </c>
      <c r="K458" s="2" t="str">
        <f t="shared" si="1637"/>
        <v xml:space="preserve">      SPX</v>
      </c>
      <c r="L458" s="11">
        <f t="shared" si="1638"/>
        <v>119117.11661215362</v>
      </c>
      <c r="M458" s="2">
        <f t="shared" si="1629"/>
        <v>38863.89945658471</v>
      </c>
      <c r="N458" s="2">
        <f t="shared" si="1630"/>
        <v>19472.215775773297</v>
      </c>
      <c r="O458" s="2">
        <f t="shared" si="1631"/>
        <v>19391.683680811417</v>
      </c>
      <c r="P458" s="2">
        <f t="shared" si="1639"/>
        <v>25618.605219447971</v>
      </c>
      <c r="Q458" s="2">
        <f t="shared" si="1640"/>
        <v>25600.293539008886</v>
      </c>
      <c r="S458" s="1">
        <f t="shared" si="1752"/>
        <v>2009</v>
      </c>
      <c r="T458" s="1">
        <f t="shared" si="1753"/>
        <v>3</v>
      </c>
      <c r="U458" s="4">
        <v>5.3208000000000002</v>
      </c>
      <c r="V458" s="4">
        <v>8.7372999999999994</v>
      </c>
      <c r="X458" s="6">
        <v>39873</v>
      </c>
      <c r="Y458" s="2" t="str">
        <f t="shared" si="1754"/>
        <v xml:space="preserve">      SPY</v>
      </c>
      <c r="Z458" s="11">
        <f t="shared" si="1776"/>
        <v>133605.55844001818</v>
      </c>
      <c r="AA458" s="16">
        <f t="shared" si="1797"/>
        <v>48344.140468850666</v>
      </c>
      <c r="AB458" s="16">
        <f t="shared" si="1798"/>
        <v>24858.620583591051</v>
      </c>
      <c r="AC458" s="16">
        <f t="shared" si="1799"/>
        <v>23485.519885259615</v>
      </c>
      <c r="AD458" s="2">
        <f t="shared" si="1617"/>
        <v>41593.045988857986</v>
      </c>
      <c r="AE458" s="2">
        <f t="shared" si="1618"/>
        <v>25033.854533299331</v>
      </c>
      <c r="AF458" s="12" t="str">
        <f t="shared" si="1685"/>
        <v/>
      </c>
      <c r="AG458" s="13" t="str">
        <f t="shared" si="1679"/>
        <v/>
      </c>
      <c r="AH458" s="13" t="str">
        <f t="shared" ref="AH458:AI458" si="1914">IF($B458=12,((AD458/AD446)-1)*100,"")</f>
        <v/>
      </c>
      <c r="AI458" s="13" t="str">
        <f t="shared" si="1914"/>
        <v/>
      </c>
      <c r="AK458" s="12"/>
      <c r="AS458" s="7">
        <f t="shared" si="1681"/>
        <v>-33.371454324341812</v>
      </c>
      <c r="AT458" s="7">
        <f t="shared" ref="AT458:AU458" si="1915">((AD458/AD446)-1)*100</f>
        <v>-42.84757857191822</v>
      </c>
      <c r="AU458" s="7">
        <f t="shared" si="1915"/>
        <v>-38.01468775272803</v>
      </c>
      <c r="AV458" s="7">
        <f t="shared" si="1688"/>
        <v>4.6432334283862176</v>
      </c>
      <c r="AW458" s="7"/>
      <c r="AX458" s="7">
        <f t="shared" si="1901"/>
        <v>15.782676333089363</v>
      </c>
      <c r="AY458" s="7">
        <f t="shared" ref="AY458:AZ458" si="1916">((AD458/AD397)-1)*100</f>
        <v>19.408971187206813</v>
      </c>
      <c r="AZ458" s="7">
        <f t="shared" si="1916"/>
        <v>-23.056204780771594</v>
      </c>
      <c r="BA458" s="7">
        <f t="shared" si="1903"/>
        <v>38.838881113860957</v>
      </c>
      <c r="BB458" s="7"/>
      <c r="BC458" s="7">
        <f t="shared" si="1843"/>
        <v>66.511768730842078</v>
      </c>
      <c r="BD458" s="7">
        <f t="shared" ref="BD458:BE458" si="1917">((AD458/AD346)-1)*100</f>
        <v>118.09394448592911</v>
      </c>
      <c r="BE458" s="7">
        <f t="shared" si="1917"/>
        <v>-32.661098360897412</v>
      </c>
      <c r="BF458" s="7">
        <f t="shared" si="1845"/>
        <v>99.172867091739491</v>
      </c>
      <c r="BH458" s="1">
        <f t="shared" si="1691"/>
        <v>354</v>
      </c>
      <c r="BI458" s="1">
        <f t="shared" si="1692"/>
        <v>312</v>
      </c>
      <c r="BJ458" s="1">
        <f t="shared" si="1693"/>
        <v>334</v>
      </c>
      <c r="BK458" s="1">
        <f t="shared" si="1694"/>
        <v>230</v>
      </c>
      <c r="BL458" s="1">
        <f t="shared" si="1695"/>
        <v>436</v>
      </c>
      <c r="BN458" s="1">
        <f t="shared" si="1909"/>
        <v>387</v>
      </c>
      <c r="BO458" s="1">
        <f t="shared" si="1910"/>
        <v>364</v>
      </c>
      <c r="BP458" s="1">
        <f t="shared" si="1911"/>
        <v>345</v>
      </c>
      <c r="BQ458" s="1">
        <f t="shared" si="1912"/>
        <v>184</v>
      </c>
      <c r="BR458" s="1">
        <f t="shared" si="1913"/>
        <v>387</v>
      </c>
      <c r="BT458" s="1">
        <f t="shared" si="1850"/>
        <v>336</v>
      </c>
      <c r="BU458" s="1">
        <f t="shared" si="1851"/>
        <v>336</v>
      </c>
      <c r="BV458" s="1">
        <f t="shared" si="1852"/>
        <v>330</v>
      </c>
      <c r="BW458" s="1">
        <f t="shared" si="1853"/>
        <v>156</v>
      </c>
      <c r="BX458" s="1">
        <f t="shared" si="1854"/>
        <v>336</v>
      </c>
    </row>
    <row r="459" spans="1:76">
      <c r="A459" s="1">
        <v>2009</v>
      </c>
      <c r="B459" s="1">
        <v>4</v>
      </c>
      <c r="C459" s="4">
        <v>-0.91869999999999996</v>
      </c>
      <c r="D459" s="4">
        <v>9.5709</v>
      </c>
      <c r="E459" s="2">
        <f t="shared" si="1623"/>
        <v>25383.247093296904</v>
      </c>
      <c r="F459" s="2">
        <f t="shared" si="1624"/>
        <v>28050.472033333888</v>
      </c>
      <c r="G459" s="5">
        <f t="shared" si="1625"/>
        <v>0.90491336698835667</v>
      </c>
      <c r="H459" s="4">
        <f t="shared" si="1626"/>
        <v>0.9095623698529256</v>
      </c>
      <c r="I459" s="4">
        <f t="shared" si="1627"/>
        <v>1.0624276205674454</v>
      </c>
      <c r="J459" s="4">
        <f t="shared" si="1628"/>
        <v>-0.15286525071451984</v>
      </c>
      <c r="K459" s="2" t="str">
        <f t="shared" si="1637"/>
        <v xml:space="preserve">      SPX</v>
      </c>
      <c r="L459" s="11">
        <f t="shared" si="1638"/>
        <v>130517.69672598624</v>
      </c>
      <c r="M459" s="2">
        <f t="shared" si="1629"/>
        <v>40540.966863659472</v>
      </c>
      <c r="N459" s="2">
        <f t="shared" si="1630"/>
        <v>19293.32452944127</v>
      </c>
      <c r="O459" s="2">
        <f t="shared" si="1631"/>
        <v>21247.642334218199</v>
      </c>
      <c r="P459" s="2">
        <f t="shared" si="1639"/>
        <v>25383.247093296904</v>
      </c>
      <c r="Q459" s="2">
        <f t="shared" si="1640"/>
        <v>28050.472033333888</v>
      </c>
      <c r="S459" s="1">
        <f t="shared" si="1752"/>
        <v>2009</v>
      </c>
      <c r="T459" s="1">
        <f t="shared" si="1753"/>
        <v>4</v>
      </c>
      <c r="U459" s="4">
        <v>-1.5354000000000001</v>
      </c>
      <c r="V459" s="4">
        <v>9.5443999999999996</v>
      </c>
      <c r="X459" s="6">
        <v>39904</v>
      </c>
      <c r="Y459" s="2" t="str">
        <f t="shared" si="1754"/>
        <v xml:space="preserve">      SPY</v>
      </c>
      <c r="Z459" s="11">
        <f t="shared" si="1776"/>
        <v>146357.4073597673</v>
      </c>
      <c r="AA459" s="16">
        <f t="shared" si="1797"/>
        <v>50204.013168338934</v>
      </c>
      <c r="AB459" s="16">
        <f t="shared" si="1798"/>
        <v>24476.941323150593</v>
      </c>
      <c r="AC459" s="16">
        <f t="shared" si="1799"/>
        <v>25727.071845188337</v>
      </c>
      <c r="AD459" s="2">
        <f t="shared" si="1617"/>
        <v>40954.426360745063</v>
      </c>
      <c r="AE459" s="2">
        <f t="shared" si="1618"/>
        <v>27423.185745375555</v>
      </c>
      <c r="AF459" s="12" t="str">
        <f t="shared" si="1685"/>
        <v/>
      </c>
      <c r="AG459" s="13" t="str">
        <f t="shared" si="1679"/>
        <v/>
      </c>
      <c r="AH459" s="13" t="str">
        <f t="shared" ref="AH459:AI459" si="1918">IF($B459=12,((AD459/AD447)-1)*100,"")</f>
        <v/>
      </c>
      <c r="AI459" s="13" t="str">
        <f t="shared" si="1918"/>
        <v/>
      </c>
      <c r="AK459" s="12"/>
      <c r="AS459" s="7">
        <f t="shared" si="1681"/>
        <v>-30.111169914524449</v>
      </c>
      <c r="AT459" s="7">
        <f t="shared" ref="AT459:AU459" si="1919">((AD459/AD447)-1)*100</f>
        <v>-46.114488214133864</v>
      </c>
      <c r="AU459" s="7">
        <f t="shared" si="1919"/>
        <v>-35.244450939507196</v>
      </c>
      <c r="AV459" s="7">
        <f t="shared" si="1688"/>
        <v>5.1332810249827467</v>
      </c>
      <c r="AW459" s="7"/>
      <c r="AX459" s="7">
        <f t="shared" si="1901"/>
        <v>24.334805834965302</v>
      </c>
      <c r="AY459" s="7">
        <f t="shared" ref="AY459:AZ459" si="1920">((AD459/AD398)-1)*100</f>
        <v>15.259314656266131</v>
      </c>
      <c r="AZ459" s="7">
        <f t="shared" si="1920"/>
        <v>-14.425164514494583</v>
      </c>
      <c r="BA459" s="7">
        <f t="shared" si="1903"/>
        <v>38.759970349459884</v>
      </c>
      <c r="BB459" s="7"/>
      <c r="BC459" s="7">
        <f t="shared" si="1843"/>
        <v>75.012154599610255</v>
      </c>
      <c r="BD459" s="7">
        <f t="shared" ref="BD459:BE459" si="1921">((AD459/AD347)-1)*100</f>
        <v>106.04250666574448</v>
      </c>
      <c r="BE459" s="7">
        <f t="shared" si="1921"/>
        <v>-30.336291061137675</v>
      </c>
      <c r="BF459" s="7">
        <f t="shared" si="1845"/>
        <v>105.34844566074793</v>
      </c>
      <c r="BH459" s="1">
        <f t="shared" si="1691"/>
        <v>354</v>
      </c>
      <c r="BI459" s="1">
        <f t="shared" si="1692"/>
        <v>312</v>
      </c>
      <c r="BJ459" s="1">
        <f t="shared" si="1693"/>
        <v>334</v>
      </c>
      <c r="BK459" s="1">
        <f t="shared" si="1694"/>
        <v>231</v>
      </c>
      <c r="BL459" s="1">
        <f t="shared" si="1695"/>
        <v>437</v>
      </c>
      <c r="BN459" s="1">
        <f t="shared" si="1909"/>
        <v>388</v>
      </c>
      <c r="BO459" s="1">
        <f t="shared" si="1910"/>
        <v>365</v>
      </c>
      <c r="BP459" s="1">
        <f t="shared" si="1911"/>
        <v>345</v>
      </c>
      <c r="BQ459" s="1">
        <f t="shared" si="1912"/>
        <v>185</v>
      </c>
      <c r="BR459" s="1">
        <f t="shared" si="1913"/>
        <v>388</v>
      </c>
      <c r="BT459" s="1">
        <f t="shared" si="1850"/>
        <v>337</v>
      </c>
      <c r="BU459" s="1">
        <f t="shared" si="1851"/>
        <v>337</v>
      </c>
      <c r="BV459" s="1">
        <f t="shared" si="1852"/>
        <v>330</v>
      </c>
      <c r="BW459" s="1">
        <f t="shared" si="1853"/>
        <v>157</v>
      </c>
      <c r="BX459" s="1">
        <f t="shared" si="1854"/>
        <v>337</v>
      </c>
    </row>
    <row r="460" spans="1:76">
      <c r="A460" s="1">
        <v>2009</v>
      </c>
      <c r="B460" s="1">
        <v>5</v>
      </c>
      <c r="C460" s="4">
        <v>19.667000000000002</v>
      </c>
      <c r="D460" s="4">
        <v>5.5933000000000002</v>
      </c>
      <c r="E460" s="2">
        <f t="shared" si="1623"/>
        <v>30375.370299135611</v>
      </c>
      <c r="F460" s="2">
        <f t="shared" si="1624"/>
        <v>29619.419085574355</v>
      </c>
      <c r="G460" s="5">
        <f t="shared" si="1625"/>
        <v>1.0255221485396866</v>
      </c>
      <c r="H460" s="4">
        <f t="shared" si="1626"/>
        <v>1.0200002543165074</v>
      </c>
      <c r="I460" s="4">
        <f t="shared" si="1627"/>
        <v>1.052715654244351</v>
      </c>
      <c r="J460" s="4">
        <f t="shared" si="1628"/>
        <v>-3.2715399927843558E-2</v>
      </c>
      <c r="K460" s="2" t="str">
        <f t="shared" si="1637"/>
        <v xml:space="preserve">      SPX</v>
      </c>
      <c r="L460" s="11">
        <f t="shared" si="1638"/>
        <v>137817.94305696082</v>
      </c>
      <c r="M460" s="2">
        <f t="shared" si="1629"/>
        <v>45523.829377544513</v>
      </c>
      <c r="N460" s="2">
        <f t="shared" si="1630"/>
        <v>23087.742664646488</v>
      </c>
      <c r="O460" s="2">
        <f t="shared" si="1631"/>
        <v>22436.086712898024</v>
      </c>
      <c r="P460" s="2">
        <f t="shared" si="1639"/>
        <v>30375.370299135611</v>
      </c>
      <c r="Q460" s="2">
        <f t="shared" si="1640"/>
        <v>29619.419085574355</v>
      </c>
      <c r="S460" s="1">
        <f t="shared" si="1752"/>
        <v>2009</v>
      </c>
      <c r="T460" s="1">
        <f t="shared" si="1753"/>
        <v>5</v>
      </c>
      <c r="U460" s="4">
        <v>16.498999999999999</v>
      </c>
      <c r="V460" s="4">
        <v>5.5704000000000002</v>
      </c>
      <c r="X460" s="6">
        <v>39934</v>
      </c>
      <c r="Y460" s="2" t="str">
        <f t="shared" si="1754"/>
        <v xml:space="preserve">      SPY</v>
      </c>
      <c r="Z460" s="11">
        <f t="shared" si="1776"/>
        <v>154510.10037933578</v>
      </c>
      <c r="AA460" s="16">
        <f t="shared" si="1797"/>
        <v>55675.564527309914</v>
      </c>
      <c r="AB460" s="16">
        <f t="shared" si="1798"/>
        <v>28515.391872057207</v>
      </c>
      <c r="AC460" s="16">
        <f t="shared" si="1799"/>
        <v>27160.172655252707</v>
      </c>
      <c r="AD460" s="2">
        <f t="shared" ref="AD460:AD523" si="1922">AD459*(1+(U460/100))</f>
        <v>47711.497166004388</v>
      </c>
      <c r="AE460" s="2">
        <f t="shared" ref="AE460:AE523" si="1923">AE459*(1+(V460/100))</f>
        <v>28950.766884135955</v>
      </c>
      <c r="AF460" s="12" t="str">
        <f t="shared" si="1685"/>
        <v/>
      </c>
      <c r="AG460" s="13" t="str">
        <f t="shared" si="1679"/>
        <v/>
      </c>
      <c r="AH460" s="13" t="str">
        <f t="shared" ref="AH460:AI460" si="1924">IF($B460=12,((AD460/AD448)-1)*100,"")</f>
        <v/>
      </c>
      <c r="AI460" s="13" t="str">
        <f t="shared" si="1924"/>
        <v/>
      </c>
      <c r="AK460" s="12"/>
      <c r="AS460" s="7">
        <f t="shared" si="1681"/>
        <v>-31.887243474567882</v>
      </c>
      <c r="AT460" s="7">
        <f t="shared" ref="AT460:AU460" si="1925">((AD460/AD448)-1)*100</f>
        <v>-42.047426243485987</v>
      </c>
      <c r="AU460" s="7">
        <f t="shared" si="1925"/>
        <v>-32.505423082948617</v>
      </c>
      <c r="AV460" s="7">
        <f t="shared" si="1688"/>
        <v>0.6181796083807356</v>
      </c>
      <c r="AW460" s="7"/>
      <c r="AX460" s="7">
        <f t="shared" si="1901"/>
        <v>27.737744856065927</v>
      </c>
      <c r="AY460" s="7">
        <f t="shared" ref="AY460:AZ460" si="1926">((AD460/AD399)-1)*100</f>
        <v>30.672014812864678</v>
      </c>
      <c r="AZ460" s="7">
        <f t="shared" si="1926"/>
        <v>-8.219367116258681</v>
      </c>
      <c r="BA460" s="7">
        <f t="shared" si="1903"/>
        <v>35.957111972324611</v>
      </c>
      <c r="BB460" s="7"/>
      <c r="BC460" s="7">
        <f t="shared" si="1843"/>
        <v>94.563326617756132</v>
      </c>
      <c r="BD460" s="7">
        <f t="shared" ref="BD460:BE460" si="1927">((AD460/AD348)-1)*100</f>
        <v>123.85164294569427</v>
      </c>
      <c r="BE460" s="7">
        <f t="shared" si="1927"/>
        <v>-22.553933544302808</v>
      </c>
      <c r="BF460" s="7">
        <f t="shared" si="1845"/>
        <v>117.11726016205894</v>
      </c>
      <c r="BH460" s="1">
        <f t="shared" si="1691"/>
        <v>354</v>
      </c>
      <c r="BI460" s="1">
        <f t="shared" si="1692"/>
        <v>312</v>
      </c>
      <c r="BJ460" s="1">
        <f t="shared" si="1693"/>
        <v>334</v>
      </c>
      <c r="BK460" s="1">
        <f t="shared" si="1694"/>
        <v>232</v>
      </c>
      <c r="BL460" s="1">
        <f t="shared" si="1695"/>
        <v>438</v>
      </c>
      <c r="BN460" s="1">
        <f t="shared" si="1909"/>
        <v>389</v>
      </c>
      <c r="BO460" s="1">
        <f t="shared" si="1910"/>
        <v>366</v>
      </c>
      <c r="BP460" s="1">
        <f t="shared" si="1911"/>
        <v>345</v>
      </c>
      <c r="BQ460" s="1">
        <f t="shared" si="1912"/>
        <v>186</v>
      </c>
      <c r="BR460" s="1">
        <f t="shared" si="1913"/>
        <v>389</v>
      </c>
      <c r="BT460" s="1">
        <f t="shared" si="1850"/>
        <v>338</v>
      </c>
      <c r="BU460" s="1">
        <f t="shared" si="1851"/>
        <v>338</v>
      </c>
      <c r="BV460" s="1">
        <f t="shared" si="1852"/>
        <v>330</v>
      </c>
      <c r="BW460" s="1">
        <f t="shared" si="1853"/>
        <v>158</v>
      </c>
      <c r="BX460" s="1">
        <f t="shared" si="1854"/>
        <v>338</v>
      </c>
    </row>
    <row r="461" spans="1:76">
      <c r="A461" s="1">
        <v>2009</v>
      </c>
      <c r="B461" s="1">
        <v>6</v>
      </c>
      <c r="C461" s="4">
        <v>0.56930000000000003</v>
      </c>
      <c r="D461" s="4">
        <v>0.1983</v>
      </c>
      <c r="E461" s="2">
        <f t="shared" ref="E461:E524" si="1928">E460*(1+(C461/100))</f>
        <v>30548.29728224859</v>
      </c>
      <c r="F461" s="2">
        <f t="shared" ref="F461:F524" si="1929">F460*(1+(D461/100))</f>
        <v>29678.154393621051</v>
      </c>
      <c r="G461" s="5">
        <f t="shared" ref="G461:G524" si="1930">E461/F461</f>
        <v>1.0293193059476289</v>
      </c>
      <c r="H461" s="4">
        <f t="shared" ref="H461:H524" si="1931">(H460*H$2)+($G461*H$3)</f>
        <v>1.0288755415842421</v>
      </c>
      <c r="I461" s="4">
        <f t="shared" ref="I461:I524" si="1932">(I460*I$2)+($G461*I$3)</f>
        <v>1.0465587204820557</v>
      </c>
      <c r="J461" s="4">
        <f t="shared" ref="J461:J524" si="1933">H461-I461</f>
        <v>-1.7683178897813567E-2</v>
      </c>
      <c r="K461" s="2" t="str">
        <f t="shared" si="1637"/>
        <v xml:space="preserve">      SPX</v>
      </c>
      <c r="L461" s="11">
        <f t="shared" si="1638"/>
        <v>138091.23603804279</v>
      </c>
      <c r="M461" s="2">
        <f t="shared" ref="M461:M524" si="1934">SUM(N461:O461)</f>
        <v>45699.758656486025</v>
      </c>
      <c r="N461" s="2">
        <f t="shared" ref="N461:N524" si="1935">IF($B461=1,($M460/2)*(1+(C461/100)),N460*(1+(C461/100)))</f>
        <v>23219.181183636319</v>
      </c>
      <c r="O461" s="2">
        <f t="shared" ref="O461:O524" si="1936">IF($B461=1,($M460/2)*(1+(D461/100)),O460*(1+(D461/100)))</f>
        <v>22480.577472849702</v>
      </c>
      <c r="P461" s="2">
        <f t="shared" si="1639"/>
        <v>30548.29728224859</v>
      </c>
      <c r="Q461" s="2">
        <f t="shared" si="1640"/>
        <v>29678.154393621051</v>
      </c>
      <c r="S461" s="1">
        <f t="shared" si="1752"/>
        <v>2009</v>
      </c>
      <c r="T461" s="1">
        <f t="shared" si="1753"/>
        <v>6</v>
      </c>
      <c r="U461" s="4">
        <v>-3.0225</v>
      </c>
      <c r="V461" s="4">
        <v>0.2089</v>
      </c>
      <c r="X461" s="6">
        <v>39965</v>
      </c>
      <c r="Y461" s="2" t="str">
        <f t="shared" si="1754"/>
        <v xml:space="preserve">      SPY</v>
      </c>
      <c r="Z461" s="11">
        <f t="shared" si="1776"/>
        <v>154832.87197902822</v>
      </c>
      <c r="AA461" s="16">
        <f t="shared" si="1797"/>
        <v>54870.424408653809</v>
      </c>
      <c r="AB461" s="16">
        <f t="shared" si="1798"/>
        <v>27653.514152724281</v>
      </c>
      <c r="AC461" s="16">
        <f t="shared" si="1799"/>
        <v>27216.910255929532</v>
      </c>
      <c r="AD461" s="2">
        <f t="shared" si="1922"/>
        <v>46269.41716416191</v>
      </c>
      <c r="AE461" s="2">
        <f t="shared" si="1923"/>
        <v>29011.245036156917</v>
      </c>
      <c r="AF461" s="12" t="str">
        <f t="shared" si="1685"/>
        <v/>
      </c>
      <c r="AG461" s="13" t="str">
        <f t="shared" si="1679"/>
        <v/>
      </c>
      <c r="AH461" s="13" t="str">
        <f t="shared" ref="AH461:AI461" si="1937">IF($B461=12,((AD461/AD449)-1)*100,"")</f>
        <v/>
      </c>
      <c r="AI461" s="13" t="str">
        <f t="shared" si="1937"/>
        <v/>
      </c>
      <c r="AK461" s="12"/>
      <c r="AS461" s="7">
        <f t="shared" si="1681"/>
        <v>-38.316305005080054</v>
      </c>
      <c r="AT461" s="7">
        <f t="shared" ref="AT461:AU461" si="1938">((AD461/AD449)-1)*100</f>
        <v>-49.209867925562648</v>
      </c>
      <c r="AU461" s="7">
        <f t="shared" si="1938"/>
        <v>-26.158249289831346</v>
      </c>
      <c r="AV461" s="7">
        <f t="shared" si="1688"/>
        <v>-12.158055715248707</v>
      </c>
      <c r="AW461" s="7"/>
      <c r="AX461" s="7">
        <f t="shared" si="1901"/>
        <v>22.343860904863156</v>
      </c>
      <c r="AY461" s="7">
        <f t="shared" ref="AY461:AZ461" si="1939">((AD461/AD400)-1)*100</f>
        <v>21.118424769486488</v>
      </c>
      <c r="AZ461" s="7">
        <f t="shared" si="1939"/>
        <v>-9.2601566661679726</v>
      </c>
      <c r="BA461" s="7">
        <f t="shared" si="1903"/>
        <v>31.604017571031129</v>
      </c>
      <c r="BB461" s="7"/>
      <c r="BC461" s="7">
        <f t="shared" si="1843"/>
        <v>83.505277213167943</v>
      </c>
      <c r="BD461" s="7">
        <f t="shared" ref="BD461:BE461" si="1940">((AD461/AD349)-1)*100</f>
        <v>104.3207859362909</v>
      </c>
      <c r="BE461" s="7">
        <f t="shared" si="1940"/>
        <v>-20.891217786540896</v>
      </c>
      <c r="BF461" s="7">
        <f t="shared" si="1845"/>
        <v>104.39649499970884</v>
      </c>
      <c r="BH461" s="1">
        <f t="shared" si="1691"/>
        <v>354</v>
      </c>
      <c r="BI461" s="1">
        <f t="shared" si="1692"/>
        <v>312</v>
      </c>
      <c r="BJ461" s="1">
        <f t="shared" si="1693"/>
        <v>334</v>
      </c>
      <c r="BK461" s="1">
        <f t="shared" si="1694"/>
        <v>232</v>
      </c>
      <c r="BL461" s="1">
        <f t="shared" si="1695"/>
        <v>439</v>
      </c>
      <c r="BN461" s="1">
        <f t="shared" si="1909"/>
        <v>390</v>
      </c>
      <c r="BO461" s="1">
        <f t="shared" si="1910"/>
        <v>367</v>
      </c>
      <c r="BP461" s="1">
        <f t="shared" si="1911"/>
        <v>345</v>
      </c>
      <c r="BQ461" s="1">
        <f t="shared" si="1912"/>
        <v>187</v>
      </c>
      <c r="BR461" s="1">
        <f t="shared" si="1913"/>
        <v>390</v>
      </c>
      <c r="BT461" s="1">
        <f t="shared" si="1850"/>
        <v>339</v>
      </c>
      <c r="BU461" s="1">
        <f t="shared" si="1851"/>
        <v>339</v>
      </c>
      <c r="BV461" s="1">
        <f t="shared" si="1852"/>
        <v>330</v>
      </c>
      <c r="BW461" s="1">
        <f t="shared" si="1853"/>
        <v>159</v>
      </c>
      <c r="BX461" s="1">
        <f t="shared" si="1854"/>
        <v>339</v>
      </c>
    </row>
    <row r="462" spans="1:76">
      <c r="A462" s="1">
        <v>2009</v>
      </c>
      <c r="B462" s="1">
        <v>7</v>
      </c>
      <c r="C462" s="4">
        <v>0.44400000000000001</v>
      </c>
      <c r="D462" s="4">
        <v>7.5636999999999999</v>
      </c>
      <c r="E462" s="2">
        <f t="shared" si="1928"/>
        <v>30683.931722181773</v>
      </c>
      <c r="F462" s="2">
        <f t="shared" si="1929"/>
        <v>31922.920957491366</v>
      </c>
      <c r="G462" s="5">
        <f t="shared" si="1930"/>
        <v>0.96118809939230077</v>
      </c>
      <c r="H462" s="4">
        <f t="shared" si="1931"/>
        <v>0.96441131092525034</v>
      </c>
      <c r="I462" s="4">
        <f t="shared" si="1932"/>
        <v>1.0240927675636993</v>
      </c>
      <c r="J462" s="4">
        <f t="shared" si="1933"/>
        <v>-5.9681456638448926E-2</v>
      </c>
      <c r="K462" s="2" t="str">
        <f t="shared" ref="K462:K525" si="1941">IF(J461&gt;0,"GSCI","      SPX")</f>
        <v xml:space="preserve">      SPX</v>
      </c>
      <c r="L462" s="11">
        <f t="shared" ref="L462:L525" si="1942">IF(J461&gt;0,L461*(1+(C462/100)),L461*(1+(D462/100)))</f>
        <v>148536.04285825221</v>
      </c>
      <c r="M462" s="2">
        <f t="shared" si="1934"/>
        <v>47503.215259255303</v>
      </c>
      <c r="N462" s="2">
        <f t="shared" si="1935"/>
        <v>23322.274348091665</v>
      </c>
      <c r="O462" s="2">
        <f t="shared" si="1936"/>
        <v>24180.940911163634</v>
      </c>
      <c r="P462" s="2">
        <f t="shared" ref="P462:P525" si="1943">E462</f>
        <v>30683.931722181773</v>
      </c>
      <c r="Q462" s="2">
        <f t="shared" ref="Q462:Q525" si="1944">F462</f>
        <v>31922.920957491366</v>
      </c>
      <c r="S462" s="1">
        <f t="shared" si="1752"/>
        <v>2009</v>
      </c>
      <c r="T462" s="1">
        <f t="shared" si="1753"/>
        <v>7</v>
      </c>
      <c r="U462" s="4">
        <v>2.5823999999999998</v>
      </c>
      <c r="V462" s="4">
        <v>7.5400999999999998</v>
      </c>
      <c r="X462" s="6">
        <v>39995</v>
      </c>
      <c r="Y462" s="2" t="str">
        <f t="shared" si="1754"/>
        <v xml:space="preserve">      SPY</v>
      </c>
      <c r="Z462" s="11">
        <f t="shared" si="1776"/>
        <v>166507.42535911893</v>
      </c>
      <c r="AA462" s="16">
        <f t="shared" si="1797"/>
        <v>57636.731008341114</v>
      </c>
      <c r="AB462" s="16">
        <f t="shared" si="1798"/>
        <v>28367.638502204234</v>
      </c>
      <c r="AC462" s="16">
        <f t="shared" si="1799"/>
        <v>29269.092506136876</v>
      </c>
      <c r="AD462" s="2">
        <f t="shared" si="1922"/>
        <v>47464.278593009229</v>
      </c>
      <c r="AE462" s="2">
        <f t="shared" si="1923"/>
        <v>31198.721923128185</v>
      </c>
      <c r="AF462" s="12" t="str">
        <f t="shared" si="1685"/>
        <v/>
      </c>
      <c r="AG462" s="13" t="str">
        <f t="shared" si="1679"/>
        <v/>
      </c>
      <c r="AH462" s="13" t="str">
        <f t="shared" ref="AH462:AI462" si="1945">IF($B462=12,((AD462/AD450)-1)*100,"")</f>
        <v/>
      </c>
      <c r="AI462" s="13" t="str">
        <f t="shared" si="1945"/>
        <v/>
      </c>
      <c r="AK462" s="12"/>
      <c r="AS462" s="7">
        <f t="shared" si="1681"/>
        <v>-25.787236846173656</v>
      </c>
      <c r="AT462" s="7">
        <f t="shared" ref="AT462:AU462" si="1946">((AD462/AD450)-1)*100</f>
        <v>-41.710546632662684</v>
      </c>
      <c r="AU462" s="7">
        <f t="shared" si="1946"/>
        <v>-19.919351529704386</v>
      </c>
      <c r="AV462" s="7">
        <f t="shared" si="1688"/>
        <v>-5.8678853164692697</v>
      </c>
      <c r="AW462" s="7"/>
      <c r="AX462" s="7">
        <f t="shared" si="1901"/>
        <v>38.05740856343207</v>
      </c>
      <c r="AY462" s="7">
        <f t="shared" ref="AY462:AZ462" si="1947">((AD462/AD401)-1)*100</f>
        <v>30.373753379573664</v>
      </c>
      <c r="AZ462" s="7">
        <f t="shared" si="1947"/>
        <v>-4.2643522348098646</v>
      </c>
      <c r="BA462" s="7">
        <f t="shared" si="1903"/>
        <v>42.321760798241932</v>
      </c>
      <c r="BB462" s="7"/>
      <c r="BC462" s="7">
        <f t="shared" si="1843"/>
        <v>99.659202989416215</v>
      </c>
      <c r="BD462" s="7">
        <f t="shared" ref="BD462:BE462" si="1948">((AD462/AD350)-1)*100</f>
        <v>112.05852926144728</v>
      </c>
      <c r="BE462" s="7">
        <f t="shared" si="1948"/>
        <v>-22.484204113585193</v>
      </c>
      <c r="BF462" s="7">
        <f t="shared" si="1845"/>
        <v>122.14340710300141</v>
      </c>
      <c r="BH462" s="1">
        <f t="shared" si="1691"/>
        <v>354</v>
      </c>
      <c r="BI462" s="1">
        <f t="shared" si="1692"/>
        <v>312</v>
      </c>
      <c r="BJ462" s="1">
        <f t="shared" si="1693"/>
        <v>334</v>
      </c>
      <c r="BK462" s="1">
        <f t="shared" si="1694"/>
        <v>232</v>
      </c>
      <c r="BL462" s="1">
        <f t="shared" si="1695"/>
        <v>440</v>
      </c>
      <c r="BN462" s="1">
        <f t="shared" si="1909"/>
        <v>391</v>
      </c>
      <c r="BO462" s="1">
        <f t="shared" si="1910"/>
        <v>368</v>
      </c>
      <c r="BP462" s="1">
        <f t="shared" si="1911"/>
        <v>345</v>
      </c>
      <c r="BQ462" s="1">
        <f t="shared" si="1912"/>
        <v>188</v>
      </c>
      <c r="BR462" s="1">
        <f t="shared" si="1913"/>
        <v>391</v>
      </c>
      <c r="BT462" s="1">
        <f t="shared" si="1850"/>
        <v>340</v>
      </c>
      <c r="BU462" s="1">
        <f t="shared" si="1851"/>
        <v>340</v>
      </c>
      <c r="BV462" s="1">
        <f t="shared" si="1852"/>
        <v>330</v>
      </c>
      <c r="BW462" s="1">
        <f t="shared" si="1853"/>
        <v>160</v>
      </c>
      <c r="BX462" s="1">
        <f t="shared" si="1854"/>
        <v>340</v>
      </c>
    </row>
    <row r="463" spans="1:76">
      <c r="A463" s="1">
        <v>2009</v>
      </c>
      <c r="B463" s="1">
        <v>8</v>
      </c>
      <c r="C463" s="4">
        <v>-2.3643000000000001</v>
      </c>
      <c r="D463" s="4">
        <v>3.6103999999999998</v>
      </c>
      <c r="E463" s="2">
        <f t="shared" si="1928"/>
        <v>29958.471524474229</v>
      </c>
      <c r="F463" s="2">
        <f t="shared" si="1929"/>
        <v>33075.46609574063</v>
      </c>
      <c r="G463" s="5">
        <f t="shared" si="1930"/>
        <v>0.90576112934451436</v>
      </c>
      <c r="H463" s="4">
        <f t="shared" si="1931"/>
        <v>0.9085539951340732</v>
      </c>
      <c r="I463" s="4">
        <f t="shared" si="1932"/>
        <v>0.99295286276917705</v>
      </c>
      <c r="J463" s="4">
        <f t="shared" si="1933"/>
        <v>-8.4398867635103847E-2</v>
      </c>
      <c r="K463" s="2" t="str">
        <f t="shared" si="1941"/>
        <v xml:space="preserve">      SPX</v>
      </c>
      <c r="L463" s="11">
        <f t="shared" si="1942"/>
        <v>153898.78814960655</v>
      </c>
      <c r="M463" s="2">
        <f t="shared" si="1934"/>
        <v>47824.83541750002</v>
      </c>
      <c r="N463" s="2">
        <f t="shared" si="1935"/>
        <v>22770.865815679736</v>
      </c>
      <c r="O463" s="2">
        <f t="shared" si="1936"/>
        <v>25053.969601820285</v>
      </c>
      <c r="P463" s="2">
        <f t="shared" si="1943"/>
        <v>29958.471524474229</v>
      </c>
      <c r="Q463" s="2">
        <f t="shared" si="1944"/>
        <v>33075.46609574063</v>
      </c>
      <c r="S463" s="1">
        <f t="shared" si="1752"/>
        <v>2009</v>
      </c>
      <c r="T463" s="1">
        <f t="shared" si="1753"/>
        <v>8</v>
      </c>
      <c r="U463" s="4">
        <v>-3.4058999999999999</v>
      </c>
      <c r="V463" s="4">
        <v>3.5958000000000001</v>
      </c>
      <c r="X463" s="6">
        <v>40026</v>
      </c>
      <c r="Y463" s="2" t="str">
        <f t="shared" si="1754"/>
        <v xml:space="preserve">      SPY</v>
      </c>
      <c r="Z463" s="11">
        <f t="shared" si="1776"/>
        <v>172494.69936018213</v>
      </c>
      <c r="AA463" s="16">
        <f t="shared" si="1797"/>
        <v>57723.015636930206</v>
      </c>
      <c r="AB463" s="16">
        <f t="shared" si="1798"/>
        <v>27401.465102457663</v>
      </c>
      <c r="AC463" s="16">
        <f t="shared" si="1799"/>
        <v>30321.550534472542</v>
      </c>
      <c r="AD463" s="2">
        <f t="shared" si="1922"/>
        <v>45847.692728409929</v>
      </c>
      <c r="AE463" s="2">
        <f t="shared" si="1923"/>
        <v>32320.565566040026</v>
      </c>
      <c r="AF463" s="12" t="str">
        <f t="shared" si="1685"/>
        <v/>
      </c>
      <c r="AG463" s="13" t="str">
        <f t="shared" si="1679"/>
        <v/>
      </c>
      <c r="AH463" s="13" t="str">
        <f t="shared" ref="AH463:AI463" si="1949">IF($B463=12,((AD463/AD451)-1)*100,"")</f>
        <v/>
      </c>
      <c r="AI463" s="13" t="str">
        <f t="shared" si="1949"/>
        <v/>
      </c>
      <c r="AK463" s="12"/>
      <c r="AS463" s="7">
        <f t="shared" si="1681"/>
        <v>-18.217641104817893</v>
      </c>
      <c r="AT463" s="7">
        <f t="shared" ref="AT463:AU463" si="1950">((AD463/AD451)-1)*100</f>
        <v>-40.106531334728437</v>
      </c>
      <c r="AU463" s="7">
        <f t="shared" si="1950"/>
        <v>-18.217641104817915</v>
      </c>
      <c r="AV463" s="7">
        <f t="shared" si="1688"/>
        <v>0</v>
      </c>
      <c r="AW463" s="7"/>
      <c r="AX463" s="7">
        <f t="shared" si="1901"/>
        <v>32.731408921127695</v>
      </c>
      <c r="AY463" s="7">
        <f t="shared" ref="AY463:AZ463" si="1951">((AD463/AD402)-1)*100</f>
        <v>16.872573692555992</v>
      </c>
      <c r="AZ463" s="7">
        <f t="shared" si="1951"/>
        <v>2.5680880662070305</v>
      </c>
      <c r="BA463" s="7">
        <f t="shared" si="1903"/>
        <v>30.163320854920663</v>
      </c>
      <c r="BB463" s="7"/>
      <c r="BC463" s="7">
        <f t="shared" si="1843"/>
        <v>108.73996091447964</v>
      </c>
      <c r="BD463" s="7">
        <f t="shared" ref="BD463:BE463" si="1952">((AD463/AD351)-1)*100</f>
        <v>106.71903147100102</v>
      </c>
      <c r="BE463" s="7">
        <f t="shared" si="1952"/>
        <v>-17.213289819692257</v>
      </c>
      <c r="BF463" s="7">
        <f t="shared" si="1845"/>
        <v>125.95325073417189</v>
      </c>
      <c r="BH463" s="1">
        <f t="shared" si="1691"/>
        <v>354</v>
      </c>
      <c r="BI463" s="1">
        <f t="shared" si="1692"/>
        <v>312</v>
      </c>
      <c r="BJ463" s="1">
        <f t="shared" si="1693"/>
        <v>334</v>
      </c>
      <c r="BK463" s="1">
        <f t="shared" si="1694"/>
        <v>233</v>
      </c>
      <c r="BL463" s="1">
        <f t="shared" si="1695"/>
        <v>441</v>
      </c>
      <c r="BN463" s="1">
        <f t="shared" si="1909"/>
        <v>392</v>
      </c>
      <c r="BO463" s="1">
        <f t="shared" si="1910"/>
        <v>369</v>
      </c>
      <c r="BP463" s="1">
        <f t="shared" si="1911"/>
        <v>346</v>
      </c>
      <c r="BQ463" s="1">
        <f t="shared" si="1912"/>
        <v>189</v>
      </c>
      <c r="BR463" s="1">
        <f t="shared" si="1913"/>
        <v>392</v>
      </c>
      <c r="BT463" s="1">
        <f t="shared" si="1850"/>
        <v>341</v>
      </c>
      <c r="BU463" s="1">
        <f t="shared" si="1851"/>
        <v>341</v>
      </c>
      <c r="BV463" s="1">
        <f t="shared" si="1852"/>
        <v>330</v>
      </c>
      <c r="BW463" s="1">
        <f t="shared" si="1853"/>
        <v>161</v>
      </c>
      <c r="BX463" s="1">
        <f t="shared" si="1854"/>
        <v>341</v>
      </c>
    </row>
    <row r="464" spans="1:76">
      <c r="A464" s="1">
        <v>2009</v>
      </c>
      <c r="B464" s="1">
        <v>9</v>
      </c>
      <c r="C464" s="4">
        <v>0.17249999999999999</v>
      </c>
      <c r="D464" s="4">
        <v>3.7315</v>
      </c>
      <c r="E464" s="2">
        <f t="shared" si="1928"/>
        <v>30010.149887853946</v>
      </c>
      <c r="F464" s="2">
        <f t="shared" si="1929"/>
        <v>34309.677113103193</v>
      </c>
      <c r="G464" s="5">
        <f t="shared" si="1930"/>
        <v>0.8746847074347075</v>
      </c>
      <c r="H464" s="4">
        <f t="shared" si="1931"/>
        <v>0.87629753065848681</v>
      </c>
      <c r="I464" s="4">
        <f t="shared" si="1932"/>
        <v>0.96182966399694825</v>
      </c>
      <c r="J464" s="4">
        <f t="shared" si="1933"/>
        <v>-8.5532133338461436E-2</v>
      </c>
      <c r="K464" s="2" t="str">
        <f t="shared" si="1941"/>
        <v xml:space="preserve">      SPX</v>
      </c>
      <c r="L464" s="11">
        <f t="shared" si="1942"/>
        <v>159641.52142940913</v>
      </c>
      <c r="M464" s="2">
        <f t="shared" si="1934"/>
        <v>48799.004036723985</v>
      </c>
      <c r="N464" s="2">
        <f t="shared" si="1935"/>
        <v>22810.145559211782</v>
      </c>
      <c r="O464" s="2">
        <f t="shared" si="1936"/>
        <v>25988.858477512207</v>
      </c>
      <c r="P464" s="2">
        <f t="shared" si="1943"/>
        <v>30010.149887853946</v>
      </c>
      <c r="Q464" s="2">
        <f t="shared" si="1944"/>
        <v>34309.677113103193</v>
      </c>
      <c r="S464" s="1">
        <f t="shared" si="1752"/>
        <v>2009</v>
      </c>
      <c r="T464" s="1">
        <f t="shared" si="1753"/>
        <v>9</v>
      </c>
      <c r="U464" s="4">
        <v>-0.29330000000000001</v>
      </c>
      <c r="V464" s="4">
        <v>3.7056</v>
      </c>
      <c r="X464" s="6">
        <v>40057</v>
      </c>
      <c r="Y464" s="2" t="str">
        <f t="shared" si="1754"/>
        <v xml:space="preserve">      SPY</v>
      </c>
      <c r="Z464" s="11">
        <f t="shared" si="1776"/>
        <v>178886.66293967303</v>
      </c>
      <c r="AA464" s="16">
        <f t="shared" si="1797"/>
        <v>58766.242516390113</v>
      </c>
      <c r="AB464" s="16">
        <f t="shared" si="1798"/>
        <v>27321.096605312156</v>
      </c>
      <c r="AC464" s="16">
        <f t="shared" si="1799"/>
        <v>31445.145911077958</v>
      </c>
      <c r="AD464" s="2">
        <f t="shared" si="1922"/>
        <v>45713.221445637508</v>
      </c>
      <c r="AE464" s="2">
        <f t="shared" si="1923"/>
        <v>33518.236443655202</v>
      </c>
      <c r="AF464" s="12" t="str">
        <f t="shared" si="1685"/>
        <v/>
      </c>
      <c r="AG464" s="13" t="str">
        <f t="shared" si="1679"/>
        <v/>
      </c>
      <c r="AH464" s="13" t="str">
        <f t="shared" ref="AH464:AI464" si="1953">IF($B464=12,((AD464/AD452)-1)*100,"")</f>
        <v/>
      </c>
      <c r="AI464" s="13" t="str">
        <f t="shared" si="1953"/>
        <v/>
      </c>
      <c r="AK464" s="12"/>
      <c r="AS464" s="7">
        <f t="shared" si="1681"/>
        <v>-6.8938718619582566</v>
      </c>
      <c r="AT464" s="7">
        <f t="shared" ref="AT464:AU464" si="1954">((AD464/AD452)-1)*100</f>
        <v>-32.904513358160244</v>
      </c>
      <c r="AU464" s="7">
        <f t="shared" si="1954"/>
        <v>-6.8938718619582566</v>
      </c>
      <c r="AV464" s="7">
        <f t="shared" si="1688"/>
        <v>0</v>
      </c>
      <c r="AW464" s="7"/>
      <c r="AX464" s="7">
        <f t="shared" si="1901"/>
        <v>43.2107785408502</v>
      </c>
      <c r="AY464" s="7">
        <f t="shared" ref="AY464:AZ464" si="1955">((AD464/AD403)-1)*100</f>
        <v>21.237436076776994</v>
      </c>
      <c r="AZ464" s="7">
        <f t="shared" si="1955"/>
        <v>5.9457039958290547</v>
      </c>
      <c r="BA464" s="7">
        <f t="shared" si="1903"/>
        <v>37.265074545021143</v>
      </c>
      <c r="BB464" s="7"/>
      <c r="BC464" s="7">
        <f t="shared" si="1843"/>
        <v>94.676340369582917</v>
      </c>
      <c r="BD464" s="7">
        <f t="shared" ref="BD464:BE464" si="1956">((AD464/AD352)-1)*100</f>
        <v>85.357503459340407</v>
      </c>
      <c r="BE464" s="7">
        <f t="shared" si="1956"/>
        <v>-12.331956674986222</v>
      </c>
      <c r="BF464" s="7">
        <f t="shared" si="1845"/>
        <v>107.00829704456913</v>
      </c>
      <c r="BH464" s="1">
        <f t="shared" si="1691"/>
        <v>354</v>
      </c>
      <c r="BI464" s="1">
        <f t="shared" si="1692"/>
        <v>312</v>
      </c>
      <c r="BJ464" s="1">
        <f t="shared" si="1693"/>
        <v>334</v>
      </c>
      <c r="BK464" s="1">
        <f t="shared" si="1694"/>
        <v>234</v>
      </c>
      <c r="BL464" s="1">
        <f t="shared" si="1695"/>
        <v>442</v>
      </c>
      <c r="BN464" s="1">
        <f t="shared" si="1909"/>
        <v>393</v>
      </c>
      <c r="BO464" s="1">
        <f t="shared" si="1910"/>
        <v>370</v>
      </c>
      <c r="BP464" s="1">
        <f t="shared" si="1911"/>
        <v>347</v>
      </c>
      <c r="BQ464" s="1">
        <f t="shared" si="1912"/>
        <v>190</v>
      </c>
      <c r="BR464" s="1">
        <f t="shared" si="1913"/>
        <v>393</v>
      </c>
      <c r="BT464" s="1">
        <f t="shared" si="1850"/>
        <v>342</v>
      </c>
      <c r="BU464" s="1">
        <f t="shared" si="1851"/>
        <v>342</v>
      </c>
      <c r="BV464" s="1">
        <f t="shared" si="1852"/>
        <v>330</v>
      </c>
      <c r="BW464" s="1">
        <f t="shared" si="1853"/>
        <v>162</v>
      </c>
      <c r="BX464" s="1">
        <f t="shared" si="1854"/>
        <v>342</v>
      </c>
    </row>
    <row r="465" spans="1:76">
      <c r="A465" s="1">
        <v>2009</v>
      </c>
      <c r="B465" s="1">
        <v>10</v>
      </c>
      <c r="C465" s="4">
        <v>5.8724999999999996</v>
      </c>
      <c r="D465" s="4">
        <v>-1.8580000000000001</v>
      </c>
      <c r="E465" s="2">
        <f t="shared" si="1928"/>
        <v>31772.495940018165</v>
      </c>
      <c r="F465" s="2">
        <f t="shared" si="1929"/>
        <v>33672.203312341735</v>
      </c>
      <c r="G465" s="5">
        <f t="shared" si="1930"/>
        <v>0.94358232650527862</v>
      </c>
      <c r="H465" s="4">
        <f t="shared" si="1931"/>
        <v>0.94037828860781236</v>
      </c>
      <c r="I465" s="4">
        <f t="shared" si="1932"/>
        <v>0.95702773307808786</v>
      </c>
      <c r="J465" s="4">
        <f t="shared" si="1933"/>
        <v>-1.6649444470275498E-2</v>
      </c>
      <c r="K465" s="2" t="str">
        <f t="shared" si="1941"/>
        <v xml:space="preserve">      SPX</v>
      </c>
      <c r="L465" s="11">
        <f t="shared" si="1942"/>
        <v>156675.38196125071</v>
      </c>
      <c r="M465" s="2">
        <f t="shared" si="1934"/>
        <v>49655.656844176527</v>
      </c>
      <c r="N465" s="2">
        <f t="shared" si="1935"/>
        <v>24149.671357176492</v>
      </c>
      <c r="O465" s="2">
        <f t="shared" si="1936"/>
        <v>25505.985487000031</v>
      </c>
      <c r="P465" s="2">
        <f t="shared" si="1943"/>
        <v>31772.495940018165</v>
      </c>
      <c r="Q465" s="2">
        <f t="shared" si="1944"/>
        <v>33672.203312341735</v>
      </c>
      <c r="S465" s="1">
        <f t="shared" si="1752"/>
        <v>2009</v>
      </c>
      <c r="T465" s="1">
        <f t="shared" si="1753"/>
        <v>10</v>
      </c>
      <c r="U465" s="4">
        <v>6.1760000000000002</v>
      </c>
      <c r="V465" s="4">
        <v>-1.8584000000000001</v>
      </c>
      <c r="X465" s="6">
        <v>40087</v>
      </c>
      <c r="Y465" s="2" t="str">
        <f t="shared" si="1754"/>
        <v xml:space="preserve">      SPY</v>
      </c>
      <c r="Z465" s="11">
        <f t="shared" si="1776"/>
        <v>175562.23319560214</v>
      </c>
      <c r="AA465" s="16">
        <f t="shared" si="1797"/>
        <v>59869.216851122721</v>
      </c>
      <c r="AB465" s="16">
        <f t="shared" si="1798"/>
        <v>29008.447531656235</v>
      </c>
      <c r="AC465" s="16">
        <f t="shared" si="1799"/>
        <v>30860.769319466483</v>
      </c>
      <c r="AD465" s="2">
        <f t="shared" si="1922"/>
        <v>48536.470002120084</v>
      </c>
      <c r="AE465" s="2">
        <f t="shared" si="1923"/>
        <v>32895.33353758631</v>
      </c>
      <c r="AF465" s="12" t="str">
        <f t="shared" si="1685"/>
        <v/>
      </c>
      <c r="AG465" s="13" t="str">
        <f t="shared" si="1679"/>
        <v/>
      </c>
      <c r="AH465" s="13" t="str">
        <f t="shared" ref="AH465:AI465" si="1957">IF($B465=12,((AD465/AD453)-1)*100,"")</f>
        <v/>
      </c>
      <c r="AI465" s="13" t="str">
        <f t="shared" si="1957"/>
        <v/>
      </c>
      <c r="AK465" s="12"/>
      <c r="AS465" s="7">
        <f t="shared" si="1681"/>
        <v>9.8124808951775222</v>
      </c>
      <c r="AT465" s="7">
        <f t="shared" ref="AT465:AU465" si="1958">((AD465/AD453)-1)*100</f>
        <v>-6.5175833734572697</v>
      </c>
      <c r="AU465" s="7">
        <f t="shared" si="1958"/>
        <v>9.8124808951775222</v>
      </c>
      <c r="AV465" s="7">
        <f t="shared" si="1688"/>
        <v>0</v>
      </c>
      <c r="AW465" s="7"/>
      <c r="AX465" s="7">
        <f t="shared" si="1901"/>
        <v>24.806395509299506</v>
      </c>
      <c r="AY465" s="7">
        <f t="shared" ref="AY465:AZ465" si="1959">((AD465/AD404)-1)*100</f>
        <v>14.306546642003104</v>
      </c>
      <c r="AZ465" s="7">
        <f t="shared" si="1959"/>
        <v>2.8819394333211346</v>
      </c>
      <c r="BA465" s="7">
        <f t="shared" si="1903"/>
        <v>21.92445607597837</v>
      </c>
      <c r="BB465" s="7"/>
      <c r="BC465" s="7">
        <f t="shared" si="1843"/>
        <v>78.348138475426367</v>
      </c>
      <c r="BD465" s="7">
        <f t="shared" ref="BD465:BE465" si="1960">((AD465/AD353)-1)*100</f>
        <v>83.712541199336215</v>
      </c>
      <c r="BE465" s="7">
        <f t="shared" si="1960"/>
        <v>-16.027409162290951</v>
      </c>
      <c r="BF465" s="7">
        <f t="shared" si="1845"/>
        <v>94.375547637717318</v>
      </c>
      <c r="BH465" s="1">
        <f t="shared" si="1691"/>
        <v>355</v>
      </c>
      <c r="BI465" s="1">
        <f t="shared" si="1692"/>
        <v>312</v>
      </c>
      <c r="BJ465" s="1">
        <f t="shared" si="1693"/>
        <v>335</v>
      </c>
      <c r="BK465" s="1">
        <f t="shared" si="1694"/>
        <v>235</v>
      </c>
      <c r="BL465" s="1">
        <f t="shared" si="1695"/>
        <v>443</v>
      </c>
      <c r="BN465" s="1">
        <f t="shared" si="1909"/>
        <v>394</v>
      </c>
      <c r="BO465" s="1">
        <f t="shared" si="1910"/>
        <v>371</v>
      </c>
      <c r="BP465" s="1">
        <f t="shared" si="1911"/>
        <v>348</v>
      </c>
      <c r="BQ465" s="1">
        <f t="shared" si="1912"/>
        <v>191</v>
      </c>
      <c r="BR465" s="1">
        <f t="shared" si="1913"/>
        <v>394</v>
      </c>
      <c r="BT465" s="1">
        <f t="shared" si="1850"/>
        <v>343</v>
      </c>
      <c r="BU465" s="1">
        <f t="shared" si="1851"/>
        <v>343</v>
      </c>
      <c r="BV465" s="1">
        <f t="shared" si="1852"/>
        <v>330</v>
      </c>
      <c r="BW465" s="1">
        <f t="shared" si="1853"/>
        <v>163</v>
      </c>
      <c r="BX465" s="1">
        <f t="shared" si="1854"/>
        <v>343</v>
      </c>
    </row>
    <row r="466" spans="1:76">
      <c r="A466" s="1">
        <v>2009</v>
      </c>
      <c r="B466" s="1">
        <v>11</v>
      </c>
      <c r="C466" s="4">
        <v>1.5245</v>
      </c>
      <c r="D466" s="4">
        <v>5.9980000000000002</v>
      </c>
      <c r="E466" s="2">
        <f t="shared" si="1928"/>
        <v>32256.867640623739</v>
      </c>
      <c r="F466" s="2">
        <f t="shared" si="1929"/>
        <v>35691.862067015987</v>
      </c>
      <c r="G466" s="5">
        <f t="shared" si="1930"/>
        <v>0.90375973044100044</v>
      </c>
      <c r="H466" s="4">
        <f t="shared" si="1931"/>
        <v>0.90550347130608677</v>
      </c>
      <c r="I466" s="4">
        <f t="shared" si="1932"/>
        <v>0.94300983764727542</v>
      </c>
      <c r="J466" s="4">
        <f t="shared" si="1933"/>
        <v>-3.7506366341188646E-2</v>
      </c>
      <c r="K466" s="2" t="str">
        <f t="shared" si="1941"/>
        <v xml:space="preserve">      SPX</v>
      </c>
      <c r="L466" s="11">
        <f t="shared" si="1942"/>
        <v>166072.77137128651</v>
      </c>
      <c r="M466" s="2">
        <f t="shared" si="1934"/>
        <v>51553.667593526938</v>
      </c>
      <c r="N466" s="2">
        <f t="shared" si="1935"/>
        <v>24517.833097016646</v>
      </c>
      <c r="O466" s="2">
        <f t="shared" si="1936"/>
        <v>27035.834496510292</v>
      </c>
      <c r="P466" s="2">
        <f t="shared" si="1943"/>
        <v>32256.867640623739</v>
      </c>
      <c r="Q466" s="2">
        <f t="shared" si="1944"/>
        <v>35691.862067015987</v>
      </c>
      <c r="S466" s="1">
        <f t="shared" si="1752"/>
        <v>2009</v>
      </c>
      <c r="T466" s="1">
        <f t="shared" si="1753"/>
        <v>11</v>
      </c>
      <c r="U466" s="4">
        <v>4.6688999999999998</v>
      </c>
      <c r="V466" s="4">
        <v>5.9772999999999996</v>
      </c>
      <c r="X466" s="6">
        <v>40118</v>
      </c>
      <c r="Y466" s="2" t="str">
        <f t="shared" si="1754"/>
        <v xml:space="preserve">      SPY</v>
      </c>
      <c r="Z466" s="11">
        <f t="shared" si="1776"/>
        <v>186056.11456040287</v>
      </c>
      <c r="AA466" s="16">
        <f t="shared" si="1797"/>
        <v>63068.233022460685</v>
      </c>
      <c r="AB466" s="16">
        <f t="shared" si="1798"/>
        <v>30362.822938461733</v>
      </c>
      <c r="AC466" s="16">
        <f t="shared" si="1799"/>
        <v>32705.410083998955</v>
      </c>
      <c r="AD466" s="2">
        <f t="shared" si="1922"/>
        <v>50802.589250049066</v>
      </c>
      <c r="AE466" s="2">
        <f t="shared" si="1923"/>
        <v>34861.586309128455</v>
      </c>
      <c r="AF466" s="12" t="str">
        <f t="shared" si="1685"/>
        <v/>
      </c>
      <c r="AG466" s="13" t="str">
        <f t="shared" si="1679"/>
        <v/>
      </c>
      <c r="AH466" s="13" t="str">
        <f t="shared" ref="AH466:AI466" si="1961">IF($B466=12,((AD466/AD454)-1)*100,"")</f>
        <v/>
      </c>
      <c r="AI466" s="13" t="str">
        <f t="shared" si="1961"/>
        <v/>
      </c>
      <c r="AK466" s="12"/>
      <c r="AS466" s="7">
        <f t="shared" si="1681"/>
        <v>25.344581798850953</v>
      </c>
      <c r="AT466" s="7">
        <f t="shared" ref="AT466:AU466" si="1962">((AD466/AD454)-1)*100</f>
        <v>9.1630804187922124</v>
      </c>
      <c r="AU466" s="7">
        <f t="shared" si="1962"/>
        <v>25.344581798850928</v>
      </c>
      <c r="AV466" s="7">
        <f t="shared" si="1688"/>
        <v>0</v>
      </c>
      <c r="AW466" s="7"/>
      <c r="AX466" s="7">
        <f t="shared" si="1901"/>
        <v>26.998182580106334</v>
      </c>
      <c r="AY466" s="7">
        <f t="shared" ref="AY466:AZ466" si="1963">((AD466/AD405)-1)*100</f>
        <v>14.877924073817429</v>
      </c>
      <c r="AZ466" s="7">
        <f t="shared" si="1963"/>
        <v>7.4077118118967888</v>
      </c>
      <c r="BA466" s="7">
        <f t="shared" si="1903"/>
        <v>19.590470768209546</v>
      </c>
      <c r="BB466" s="7"/>
      <c r="BC466" s="7">
        <f t="shared" si="1843"/>
        <v>104.73151244962429</v>
      </c>
      <c r="BD466" s="7">
        <f t="shared" ref="BD466:BE466" si="1964">((AD466/AD354)-1)*100</f>
        <v>108.28583130819909</v>
      </c>
      <c r="BE466" s="7">
        <f t="shared" si="1964"/>
        <v>-9.5928824723710786</v>
      </c>
      <c r="BF466" s="7">
        <f t="shared" si="1845"/>
        <v>114.32439492199536</v>
      </c>
      <c r="BH466" s="1">
        <f t="shared" si="1691"/>
        <v>356</v>
      </c>
      <c r="BI466" s="1">
        <f t="shared" si="1692"/>
        <v>313</v>
      </c>
      <c r="BJ466" s="1">
        <f t="shared" si="1693"/>
        <v>336</v>
      </c>
      <c r="BK466" s="1">
        <f t="shared" si="1694"/>
        <v>236</v>
      </c>
      <c r="BL466" s="1">
        <f t="shared" si="1695"/>
        <v>444</v>
      </c>
      <c r="BN466" s="1">
        <f t="shared" si="1909"/>
        <v>395</v>
      </c>
      <c r="BO466" s="1">
        <f t="shared" si="1910"/>
        <v>372</v>
      </c>
      <c r="BP466" s="1">
        <f t="shared" si="1911"/>
        <v>349</v>
      </c>
      <c r="BQ466" s="1">
        <f t="shared" si="1912"/>
        <v>192</v>
      </c>
      <c r="BR466" s="1">
        <f t="shared" si="1913"/>
        <v>395</v>
      </c>
      <c r="BT466" s="1">
        <f t="shared" si="1850"/>
        <v>344</v>
      </c>
      <c r="BU466" s="1">
        <f t="shared" si="1851"/>
        <v>344</v>
      </c>
      <c r="BV466" s="1">
        <f t="shared" si="1852"/>
        <v>330</v>
      </c>
      <c r="BW466" s="1">
        <f t="shared" si="1853"/>
        <v>164</v>
      </c>
      <c r="BX466" s="1">
        <f t="shared" si="1854"/>
        <v>344</v>
      </c>
    </row>
    <row r="467" spans="1:76">
      <c r="A467" s="1">
        <v>2009</v>
      </c>
      <c r="B467" s="1">
        <v>12</v>
      </c>
      <c r="C467" s="4">
        <v>0.86539999999999995</v>
      </c>
      <c r="D467" s="4">
        <v>1.9319999999999999</v>
      </c>
      <c r="E467" s="2">
        <f t="shared" si="1928"/>
        <v>32536.018573185695</v>
      </c>
      <c r="F467" s="2">
        <f t="shared" si="1929"/>
        <v>36381.428842150737</v>
      </c>
      <c r="G467" s="5">
        <f t="shared" si="1930"/>
        <v>0.89430293445457443</v>
      </c>
      <c r="H467" s="4">
        <f t="shared" si="1931"/>
        <v>0.89483629335226544</v>
      </c>
      <c r="I467" s="4">
        <f t="shared" si="1932"/>
        <v>0.93019223154393305</v>
      </c>
      <c r="J467" s="4">
        <f t="shared" si="1933"/>
        <v>-3.5355938191667602E-2</v>
      </c>
      <c r="K467" s="2" t="str">
        <f t="shared" si="1941"/>
        <v xml:space="preserve">      SPX</v>
      </c>
      <c r="L467" s="11">
        <f t="shared" si="1942"/>
        <v>169281.29731417977</v>
      </c>
      <c r="M467" s="2">
        <f t="shared" si="1934"/>
        <v>52288.177243621096</v>
      </c>
      <c r="N467" s="2">
        <f t="shared" si="1935"/>
        <v>24730.010424638225</v>
      </c>
      <c r="O467" s="2">
        <f t="shared" si="1936"/>
        <v>27558.166818982871</v>
      </c>
      <c r="P467" s="2">
        <f t="shared" si="1943"/>
        <v>32536.018573185695</v>
      </c>
      <c r="Q467" s="2">
        <f t="shared" si="1944"/>
        <v>36381.428842150737</v>
      </c>
      <c r="S467" s="1">
        <f t="shared" si="1752"/>
        <v>2009</v>
      </c>
      <c r="T467" s="1">
        <f t="shared" si="1753"/>
        <v>12</v>
      </c>
      <c r="U467" s="4">
        <v>-4.0599999999999997E-2</v>
      </c>
      <c r="V467" s="4">
        <v>1.9447000000000001</v>
      </c>
      <c r="X467" s="6">
        <v>40148</v>
      </c>
      <c r="Y467" s="2" t="str">
        <f t="shared" si="1754"/>
        <v xml:space="preserve">      SPY</v>
      </c>
      <c r="Z467" s="11">
        <f t="shared" si="1776"/>
        <v>189674.34782025902</v>
      </c>
      <c r="AA467" s="16">
        <f t="shared" si="1797"/>
        <v>63691.927826251194</v>
      </c>
      <c r="AB467" s="16">
        <f t="shared" si="1798"/>
        <v>30350.495632348717</v>
      </c>
      <c r="AC467" s="16">
        <f t="shared" si="1799"/>
        <v>33341.432193902481</v>
      </c>
      <c r="AD467" s="2">
        <f t="shared" si="1922"/>
        <v>50781.963398813547</v>
      </c>
      <c r="AE467" s="2">
        <f t="shared" si="1923"/>
        <v>35539.539578082076</v>
      </c>
      <c r="AF467" s="12">
        <f t="shared" si="1685"/>
        <v>2009</v>
      </c>
      <c r="AG467" s="13">
        <f t="shared" si="1679"/>
        <v>26.422358987820239</v>
      </c>
      <c r="AH467" s="13">
        <f t="shared" ref="AH467:AI467" si="1965">IF($B467=12,((AD467/AD455)-1)*100,"")</f>
        <v>15.081476763699776</v>
      </c>
      <c r="AI467" s="13">
        <f t="shared" si="1965"/>
        <v>26.422358987820193</v>
      </c>
      <c r="AK467" s="12"/>
      <c r="AS467" s="7">
        <f t="shared" si="1681"/>
        <v>26.422358987820239</v>
      </c>
      <c r="AT467" s="7">
        <f t="shared" ref="AT467:AU467" si="1966">((AD467/AD455)-1)*100</f>
        <v>15.081476763699776</v>
      </c>
      <c r="AU467" s="7">
        <f t="shared" si="1966"/>
        <v>26.422358987820193</v>
      </c>
      <c r="AV467" s="7">
        <f t="shared" si="1688"/>
        <v>4.6185277824406512E-14</v>
      </c>
      <c r="AW467" s="7"/>
      <c r="AX467" s="7">
        <f t="shared" si="1901"/>
        <v>36.049015251502595</v>
      </c>
      <c r="AY467" s="7">
        <f t="shared" ref="AY467:AZ467" si="1967">((AD467/AD406)-1)*100</f>
        <v>20.668374937494892</v>
      </c>
      <c r="AZ467" s="7">
        <f t="shared" si="1967"/>
        <v>5.2589545896333023</v>
      </c>
      <c r="BA467" s="7">
        <f t="shared" si="1903"/>
        <v>30.790060661869294</v>
      </c>
      <c r="BB467" s="7"/>
      <c r="BC467" s="7">
        <f t="shared" si="1843"/>
        <v>80.846787263206394</v>
      </c>
      <c r="BD467" s="7">
        <f t="shared" ref="BD467:BE467" si="1968">((AD467/AD355)-1)*100</f>
        <v>80.403442080785865</v>
      </c>
      <c r="BE467" s="7">
        <f t="shared" si="1968"/>
        <v>-13.193148582133352</v>
      </c>
      <c r="BF467" s="7">
        <f t="shared" si="1845"/>
        <v>94.039935845339741</v>
      </c>
      <c r="BH467" s="1">
        <f t="shared" si="1691"/>
        <v>357</v>
      </c>
      <c r="BI467" s="1">
        <f t="shared" si="1692"/>
        <v>314</v>
      </c>
      <c r="BJ467" s="1">
        <f t="shared" si="1693"/>
        <v>337</v>
      </c>
      <c r="BK467" s="1">
        <f t="shared" si="1694"/>
        <v>237</v>
      </c>
      <c r="BL467" s="1">
        <f t="shared" si="1695"/>
        <v>445</v>
      </c>
      <c r="BN467" s="1">
        <f t="shared" si="1909"/>
        <v>396</v>
      </c>
      <c r="BO467" s="1">
        <f t="shared" si="1910"/>
        <v>373</v>
      </c>
      <c r="BP467" s="1">
        <f t="shared" si="1911"/>
        <v>350</v>
      </c>
      <c r="BQ467" s="1">
        <f t="shared" si="1912"/>
        <v>193</v>
      </c>
      <c r="BR467" s="1">
        <f t="shared" si="1913"/>
        <v>396</v>
      </c>
      <c r="BT467" s="1">
        <f t="shared" si="1850"/>
        <v>345</v>
      </c>
      <c r="BU467" s="1">
        <f t="shared" si="1851"/>
        <v>345</v>
      </c>
      <c r="BV467" s="1">
        <f t="shared" si="1852"/>
        <v>330</v>
      </c>
      <c r="BW467" s="1">
        <f t="shared" si="1853"/>
        <v>165</v>
      </c>
      <c r="BX467" s="1">
        <f t="shared" si="1854"/>
        <v>345</v>
      </c>
    </row>
    <row r="468" spans="1:76">
      <c r="A468" s="1">
        <v>2010</v>
      </c>
      <c r="B468" s="1">
        <v>1</v>
      </c>
      <c r="C468" s="4">
        <v>-7.8955000000000002</v>
      </c>
      <c r="D468" s="4">
        <v>-3.597</v>
      </c>
      <c r="E468" s="2">
        <f t="shared" si="1928"/>
        <v>29967.137226739818</v>
      </c>
      <c r="F468" s="2">
        <f t="shared" si="1929"/>
        <v>35072.788846698575</v>
      </c>
      <c r="G468" s="5">
        <f t="shared" si="1930"/>
        <v>0.85442698491199809</v>
      </c>
      <c r="H468" s="4">
        <f t="shared" si="1931"/>
        <v>0.85635123769486798</v>
      </c>
      <c r="I468" s="4">
        <f t="shared" si="1932"/>
        <v>0.91025400874605555</v>
      </c>
      <c r="J468" s="4">
        <f t="shared" si="1933"/>
        <v>-5.390277105118757E-2</v>
      </c>
      <c r="K468" s="2" t="str">
        <f t="shared" si="1941"/>
        <v xml:space="preserve">      SPX</v>
      </c>
      <c r="L468" s="11">
        <f t="shared" si="1942"/>
        <v>163192.24904978872</v>
      </c>
      <c r="M468" s="2">
        <f t="shared" si="1934"/>
        <v>49283.567858759518</v>
      </c>
      <c r="N468" s="2">
        <f t="shared" si="1935"/>
        <v>24079.882104675497</v>
      </c>
      <c r="O468" s="2">
        <f t="shared" si="1936"/>
        <v>25203.685754084021</v>
      </c>
      <c r="P468" s="2">
        <f t="shared" si="1943"/>
        <v>29967.137226739818</v>
      </c>
      <c r="Q468" s="2">
        <f t="shared" si="1944"/>
        <v>35072.788846698575</v>
      </c>
      <c r="S468" s="1">
        <f t="shared" si="1752"/>
        <v>2010</v>
      </c>
      <c r="T468" s="1">
        <f t="shared" si="1753"/>
        <v>1</v>
      </c>
      <c r="U468" s="4">
        <v>-7.6268000000000002</v>
      </c>
      <c r="V468" s="4">
        <v>-3.5958999999999999</v>
      </c>
      <c r="X468" s="6">
        <v>40179</v>
      </c>
      <c r="Y468" s="2" t="str">
        <f t="shared" si="1754"/>
        <v xml:space="preserve">      SPY</v>
      </c>
      <c r="Z468" s="11">
        <f t="shared" si="1776"/>
        <v>182853.84794699034</v>
      </c>
      <c r="AA468" s="16">
        <f t="shared" si="1797"/>
        <v>60117.950834172851</v>
      </c>
      <c r="AB468" s="16">
        <f t="shared" si="1798"/>
        <v>29417.135937399333</v>
      </c>
      <c r="AC468" s="16">
        <f t="shared" si="1799"/>
        <v>30700.814896773514</v>
      </c>
      <c r="AD468" s="2">
        <f t="shared" si="1922"/>
        <v>46908.924614312833</v>
      </c>
      <c r="AE468" s="2">
        <f t="shared" si="1923"/>
        <v>34261.573274393828</v>
      </c>
      <c r="AF468" s="12" t="str">
        <f t="shared" si="1685"/>
        <v/>
      </c>
      <c r="AG468" s="13" t="str">
        <f t="shared" si="1679"/>
        <v/>
      </c>
      <c r="AH468" s="13" t="str">
        <f t="shared" ref="AH468:AI468" si="1969">IF($B468=12,((AD468/AD456)-1)*100,"")</f>
        <v/>
      </c>
      <c r="AI468" s="13" t="str">
        <f t="shared" si="1969"/>
        <v/>
      </c>
      <c r="AK468" s="12"/>
      <c r="AS468" s="7">
        <f t="shared" si="1681"/>
        <v>33.054077366455779</v>
      </c>
      <c r="AT468" s="7">
        <f t="shared" ref="AT468:AU468" si="1970">((AD468/AD456)-1)*100</f>
        <v>12.114318808880942</v>
      </c>
      <c r="AU468" s="7">
        <f t="shared" si="1970"/>
        <v>33.054077366455758</v>
      </c>
      <c r="AV468" s="7">
        <f t="shared" si="1688"/>
        <v>0</v>
      </c>
      <c r="AW468" s="7"/>
      <c r="AX468" s="7">
        <f t="shared" si="1901"/>
        <v>45.7113529087136</v>
      </c>
      <c r="AY468" s="7">
        <f t="shared" ref="AY468:AZ468" si="1971">((AD468/AD407)-1)*100</f>
        <v>23.834580195133093</v>
      </c>
      <c r="AZ468" s="7">
        <f t="shared" si="1971"/>
        <v>-1.8507595301316293</v>
      </c>
      <c r="BA468" s="7">
        <f t="shared" si="1903"/>
        <v>47.562112438845233</v>
      </c>
      <c r="BB468" s="7"/>
      <c r="BC468" s="7">
        <f t="shared" si="1843"/>
        <v>76.763611481186217</v>
      </c>
      <c r="BD468" s="7">
        <f t="shared" ref="BD468:BE468" si="1972">((AD468/AD356)-1)*100</f>
        <v>68.95745998739595</v>
      </c>
      <c r="BE468" s="7">
        <f t="shared" si="1972"/>
        <v>-11.652913801941667</v>
      </c>
      <c r="BF468" s="7">
        <f t="shared" si="1845"/>
        <v>88.416525283127882</v>
      </c>
      <c r="BH468" s="1">
        <f t="shared" si="1691"/>
        <v>358</v>
      </c>
      <c r="BI468" s="1">
        <f t="shared" si="1692"/>
        <v>315</v>
      </c>
      <c r="BJ468" s="1">
        <f t="shared" si="1693"/>
        <v>338</v>
      </c>
      <c r="BK468" s="1">
        <f t="shared" si="1694"/>
        <v>238</v>
      </c>
      <c r="BL468" s="1">
        <f t="shared" si="1695"/>
        <v>446</v>
      </c>
      <c r="BN468" s="1">
        <f t="shared" si="1909"/>
        <v>397</v>
      </c>
      <c r="BO468" s="1">
        <f t="shared" si="1910"/>
        <v>374</v>
      </c>
      <c r="BP468" s="1">
        <f t="shared" si="1911"/>
        <v>350</v>
      </c>
      <c r="BQ468" s="1">
        <f t="shared" si="1912"/>
        <v>194</v>
      </c>
      <c r="BR468" s="1">
        <f t="shared" si="1913"/>
        <v>397</v>
      </c>
      <c r="BT468" s="1">
        <f t="shared" si="1850"/>
        <v>346</v>
      </c>
      <c r="BU468" s="1">
        <f t="shared" si="1851"/>
        <v>346</v>
      </c>
      <c r="BV468" s="1">
        <f t="shared" si="1852"/>
        <v>330</v>
      </c>
      <c r="BW468" s="1">
        <f t="shared" si="1853"/>
        <v>166</v>
      </c>
      <c r="BX468" s="1">
        <f t="shared" si="1854"/>
        <v>346</v>
      </c>
    </row>
    <row r="469" spans="1:76">
      <c r="A469" s="1">
        <v>2010</v>
      </c>
      <c r="B469" s="1">
        <v>2</v>
      </c>
      <c r="C469" s="4">
        <v>5.5601000000000003</v>
      </c>
      <c r="D469" s="4">
        <v>3.0979999999999999</v>
      </c>
      <c r="E469" s="2">
        <f t="shared" si="1928"/>
        <v>31633.340023683781</v>
      </c>
      <c r="F469" s="2">
        <f t="shared" si="1929"/>
        <v>36159.3438451693</v>
      </c>
      <c r="G469" s="5">
        <f t="shared" si="1930"/>
        <v>0.87483169382537984</v>
      </c>
      <c r="H469" s="4">
        <f t="shared" si="1931"/>
        <v>0.87395167210487934</v>
      </c>
      <c r="I469" s="4">
        <f t="shared" si="1932"/>
        <v>0.90093234692482516</v>
      </c>
      <c r="J469" s="4">
        <f t="shared" si="1933"/>
        <v>-2.6980674819945816E-2</v>
      </c>
      <c r="K469" s="2" t="str">
        <f t="shared" si="1941"/>
        <v xml:space="preserve">      SPX</v>
      </c>
      <c r="L469" s="11">
        <f t="shared" si="1942"/>
        <v>168247.94492535118</v>
      </c>
      <c r="M469" s="2">
        <f t="shared" si="1934"/>
        <v>51403.243568323101</v>
      </c>
      <c r="N469" s="2">
        <f t="shared" si="1935"/>
        <v>25418.74762957756</v>
      </c>
      <c r="O469" s="2">
        <f t="shared" si="1936"/>
        <v>25984.495938745546</v>
      </c>
      <c r="P469" s="2">
        <f t="shared" si="1943"/>
        <v>31633.340023683781</v>
      </c>
      <c r="Q469" s="2">
        <f t="shared" si="1944"/>
        <v>36159.3438451693</v>
      </c>
      <c r="S469" s="1">
        <f t="shared" si="1752"/>
        <v>2010</v>
      </c>
      <c r="T469" s="1">
        <f t="shared" si="1753"/>
        <v>2</v>
      </c>
      <c r="U469" s="4">
        <v>3.6012</v>
      </c>
      <c r="V469" s="4">
        <v>3.0842000000000001</v>
      </c>
      <c r="X469" s="6">
        <v>40210</v>
      </c>
      <c r="Y469" s="2" t="str">
        <f t="shared" si="1754"/>
        <v xml:space="preserve">      SPY</v>
      </c>
      <c r="Z469" s="11">
        <f t="shared" si="1776"/>
        <v>188493.42632537143</v>
      </c>
      <c r="AA469" s="16">
        <f t="shared" si="1797"/>
        <v>62124.195266596762</v>
      </c>
      <c r="AB469" s="16">
        <f t="shared" si="1798"/>
        <v>30476.505836776956</v>
      </c>
      <c r="AC469" s="16">
        <f t="shared" si="1799"/>
        <v>31647.689429819806</v>
      </c>
      <c r="AD469" s="2">
        <f t="shared" si="1922"/>
        <v>48598.208807523464</v>
      </c>
      <c r="AE469" s="2">
        <f t="shared" si="1923"/>
        <v>35318.26871732268</v>
      </c>
      <c r="AF469" s="12" t="str">
        <f t="shared" si="1685"/>
        <v/>
      </c>
      <c r="AG469" s="13" t="str">
        <f t="shared" si="1679"/>
        <v/>
      </c>
      <c r="AH469" s="13" t="str">
        <f t="shared" ref="AH469:AI469" si="1973">IF($B469=12,((AD469/AD457)-1)*100,"")</f>
        <v/>
      </c>
      <c r="AI469" s="13" t="str">
        <f t="shared" si="1973"/>
        <v/>
      </c>
      <c r="AK469" s="12"/>
      <c r="AS469" s="7">
        <f t="shared" si="1681"/>
        <v>53.408783928488624</v>
      </c>
      <c r="AT469" s="7">
        <f t="shared" ref="AT469:AU469" si="1974">((AD469/AD457)-1)*100</f>
        <v>23.059086164224251</v>
      </c>
      <c r="AU469" s="7">
        <f t="shared" si="1974"/>
        <v>53.408783928488582</v>
      </c>
      <c r="AV469" s="7">
        <f t="shared" si="1688"/>
        <v>0</v>
      </c>
      <c r="AW469" s="7"/>
      <c r="AX469" s="7">
        <f t="shared" si="1901"/>
        <v>53.962687890401504</v>
      </c>
      <c r="AY469" s="7">
        <f t="shared" ref="AY469:AZ469" si="1975">((AD469/AD408)-1)*100</f>
        <v>20.168778940293365</v>
      </c>
      <c r="AZ469" s="7">
        <f t="shared" si="1975"/>
        <v>3.7072306000024868</v>
      </c>
      <c r="BA469" s="7">
        <f t="shared" si="1903"/>
        <v>50.255457290399015</v>
      </c>
      <c r="BB469" s="7"/>
      <c r="BC469" s="7">
        <f t="shared" si="1843"/>
        <v>81.805746439760199</v>
      </c>
      <c r="BD469" s="7">
        <f t="shared" ref="BD469:BE469" si="1976">((AD469/AD357)-1)*100</f>
        <v>74.648473026732802</v>
      </c>
      <c r="BE469" s="7">
        <f t="shared" si="1976"/>
        <v>-8.5465692563586835</v>
      </c>
      <c r="BF469" s="7">
        <f t="shared" si="1845"/>
        <v>90.352315696118879</v>
      </c>
      <c r="BH469" s="1">
        <f t="shared" si="1691"/>
        <v>359</v>
      </c>
      <c r="BI469" s="1">
        <f t="shared" si="1692"/>
        <v>316</v>
      </c>
      <c r="BJ469" s="1">
        <f t="shared" si="1693"/>
        <v>339</v>
      </c>
      <c r="BK469" s="1">
        <f t="shared" si="1694"/>
        <v>239</v>
      </c>
      <c r="BL469" s="1">
        <f t="shared" si="1695"/>
        <v>447</v>
      </c>
      <c r="BN469" s="1">
        <f t="shared" si="1909"/>
        <v>398</v>
      </c>
      <c r="BO469" s="1">
        <f t="shared" si="1910"/>
        <v>375</v>
      </c>
      <c r="BP469" s="1">
        <f t="shared" si="1911"/>
        <v>351</v>
      </c>
      <c r="BQ469" s="1">
        <f t="shared" si="1912"/>
        <v>195</v>
      </c>
      <c r="BR469" s="1">
        <f t="shared" si="1913"/>
        <v>398</v>
      </c>
      <c r="BT469" s="1">
        <f t="shared" si="1850"/>
        <v>347</v>
      </c>
      <c r="BU469" s="1">
        <f t="shared" si="1851"/>
        <v>347</v>
      </c>
      <c r="BV469" s="1">
        <f t="shared" si="1852"/>
        <v>330</v>
      </c>
      <c r="BW469" s="1">
        <f t="shared" si="1853"/>
        <v>167</v>
      </c>
      <c r="BX469" s="1">
        <f t="shared" si="1854"/>
        <v>347</v>
      </c>
    </row>
    <row r="470" spans="1:76">
      <c r="A470" s="1">
        <v>2010</v>
      </c>
      <c r="B470" s="1">
        <v>3</v>
      </c>
      <c r="C470" s="4">
        <v>1.9349000000000001</v>
      </c>
      <c r="D470" s="4">
        <v>6.0339999999999998</v>
      </c>
      <c r="E470" s="2">
        <f t="shared" si="1928"/>
        <v>32245.413519802041</v>
      </c>
      <c r="F470" s="2">
        <f t="shared" si="1929"/>
        <v>38341.198652786821</v>
      </c>
      <c r="G470" s="5">
        <f t="shared" si="1930"/>
        <v>0.84101213975631117</v>
      </c>
      <c r="H470" s="4">
        <f t="shared" si="1931"/>
        <v>0.84258068891576676</v>
      </c>
      <c r="I470" s="4">
        <f t="shared" si="1932"/>
        <v>0.88516387135416363</v>
      </c>
      <c r="J470" s="4">
        <f t="shared" si="1933"/>
        <v>-4.2583182438396872E-2</v>
      </c>
      <c r="K470" s="2" t="str">
        <f t="shared" si="1941"/>
        <v xml:space="preserve">      SPX</v>
      </c>
      <c r="L470" s="11">
        <f t="shared" si="1942"/>
        <v>178400.02592214689</v>
      </c>
      <c r="M470" s="2">
        <f t="shared" si="1934"/>
        <v>53462.975401151707</v>
      </c>
      <c r="N470" s="2">
        <f t="shared" si="1935"/>
        <v>25910.574977462256</v>
      </c>
      <c r="O470" s="2">
        <f t="shared" si="1936"/>
        <v>27552.400423689454</v>
      </c>
      <c r="P470" s="2">
        <f t="shared" si="1943"/>
        <v>32245.413519802041</v>
      </c>
      <c r="Q470" s="2">
        <f t="shared" si="1944"/>
        <v>38341.198652786821</v>
      </c>
      <c r="S470" s="1">
        <f t="shared" si="1752"/>
        <v>2010</v>
      </c>
      <c r="T470" s="1">
        <f t="shared" si="1753"/>
        <v>3</v>
      </c>
      <c r="U470" s="4">
        <v>4.24E-2</v>
      </c>
      <c r="V470" s="4">
        <v>6.0057</v>
      </c>
      <c r="X470" s="6">
        <v>40238</v>
      </c>
      <c r="Y470" s="2" t="str">
        <f t="shared" si="1754"/>
        <v xml:space="preserve">      SPY</v>
      </c>
      <c r="Z470" s="11">
        <f t="shared" si="1776"/>
        <v>199813.77603019428</v>
      </c>
      <c r="AA470" s="16">
        <f t="shared" si="1797"/>
        <v>64037.782589158247</v>
      </c>
      <c r="AB470" s="16">
        <f t="shared" si="1798"/>
        <v>30489.427875251749</v>
      </c>
      <c r="AC470" s="16">
        <f t="shared" si="1799"/>
        <v>33548.354713906498</v>
      </c>
      <c r="AD470" s="2">
        <f t="shared" si="1922"/>
        <v>48618.814448057856</v>
      </c>
      <c r="AE470" s="2">
        <f t="shared" si="1923"/>
        <v>37439.377981678932</v>
      </c>
      <c r="AF470" s="12" t="str">
        <f t="shared" si="1685"/>
        <v/>
      </c>
      <c r="AG470" s="13" t="str">
        <f t="shared" si="1679"/>
        <v/>
      </c>
      <c r="AH470" s="13" t="str">
        <f t="shared" ref="AH470:AI470" si="1977">IF($B470=12,((AD470/AD458)-1)*100,"")</f>
        <v/>
      </c>
      <c r="AI470" s="13" t="str">
        <f t="shared" si="1977"/>
        <v/>
      </c>
      <c r="AK470" s="12"/>
      <c r="AS470" s="7">
        <f t="shared" si="1681"/>
        <v>49.55498735473649</v>
      </c>
      <c r="AT470" s="7">
        <f t="shared" ref="AT470:AU470" si="1978">((AD470/AD458)-1)*100</f>
        <v>16.891690166384898</v>
      </c>
      <c r="AU470" s="7">
        <f t="shared" si="1978"/>
        <v>49.554987354736447</v>
      </c>
      <c r="AV470" s="7">
        <f t="shared" si="1688"/>
        <v>0</v>
      </c>
      <c r="AW470" s="7"/>
      <c r="AX470" s="7">
        <f t="shared" si="1901"/>
        <v>59.860781115784164</v>
      </c>
      <c r="AY470" s="7">
        <f t="shared" ref="AY470:AZ470" si="1979">((AD470/AD409)-1)*100</f>
        <v>13.173332475946676</v>
      </c>
      <c r="AZ470" s="7">
        <f t="shared" si="1979"/>
        <v>7.6801082017529554</v>
      </c>
      <c r="BA470" s="7">
        <f t="shared" si="1903"/>
        <v>52.180672914031206</v>
      </c>
      <c r="BB470" s="7"/>
      <c r="BC470" s="7">
        <f t="shared" si="1843"/>
        <v>76.462709612099445</v>
      </c>
      <c r="BD470" s="7">
        <f t="shared" ref="BD470:BE470" si="1980">((AD470/AD358)-1)*100</f>
        <v>59.979750089544282</v>
      </c>
      <c r="BE470" s="7">
        <f t="shared" si="1980"/>
        <v>5.2260904948521203</v>
      </c>
      <c r="BF470" s="7">
        <f t="shared" si="1845"/>
        <v>71.236619117247329</v>
      </c>
      <c r="BH470" s="1">
        <f t="shared" si="1691"/>
        <v>360</v>
      </c>
      <c r="BI470" s="1">
        <f t="shared" si="1692"/>
        <v>317</v>
      </c>
      <c r="BJ470" s="1">
        <f t="shared" si="1693"/>
        <v>340</v>
      </c>
      <c r="BK470" s="1">
        <f t="shared" si="1694"/>
        <v>240</v>
      </c>
      <c r="BL470" s="1">
        <f t="shared" si="1695"/>
        <v>448</v>
      </c>
      <c r="BN470" s="1">
        <f t="shared" si="1909"/>
        <v>399</v>
      </c>
      <c r="BO470" s="1">
        <f t="shared" si="1910"/>
        <v>376</v>
      </c>
      <c r="BP470" s="1">
        <f t="shared" si="1911"/>
        <v>352</v>
      </c>
      <c r="BQ470" s="1">
        <f t="shared" si="1912"/>
        <v>196</v>
      </c>
      <c r="BR470" s="1">
        <f t="shared" si="1913"/>
        <v>399</v>
      </c>
      <c r="BT470" s="1">
        <f t="shared" si="1850"/>
        <v>348</v>
      </c>
      <c r="BU470" s="1">
        <f t="shared" si="1851"/>
        <v>348</v>
      </c>
      <c r="BV470" s="1">
        <f t="shared" si="1852"/>
        <v>331</v>
      </c>
      <c r="BW470" s="1">
        <f t="shared" si="1853"/>
        <v>168</v>
      </c>
      <c r="BX470" s="1">
        <f t="shared" si="1854"/>
        <v>348</v>
      </c>
    </row>
    <row r="471" spans="1:76">
      <c r="A471" s="1">
        <v>2010</v>
      </c>
      <c r="B471" s="1">
        <v>4</v>
      </c>
      <c r="C471" s="4">
        <v>2.7749999999999999</v>
      </c>
      <c r="D471" s="4">
        <v>1.5787</v>
      </c>
      <c r="E471" s="2">
        <f t="shared" si="1928"/>
        <v>33140.223744976545</v>
      </c>
      <c r="F471" s="2">
        <f t="shared" si="1929"/>
        <v>38946.491155918367</v>
      </c>
      <c r="G471" s="5">
        <f t="shared" si="1930"/>
        <v>0.85091680306456841</v>
      </c>
      <c r="H471" s="4">
        <f t="shared" si="1931"/>
        <v>0.85051984524795876</v>
      </c>
      <c r="I471" s="4">
        <f t="shared" si="1932"/>
        <v>0.87615148496216499</v>
      </c>
      <c r="J471" s="4">
        <f t="shared" si="1933"/>
        <v>-2.5631639714206234E-2</v>
      </c>
      <c r="K471" s="2" t="str">
        <f t="shared" si="1941"/>
        <v xml:space="preserve">      SPX</v>
      </c>
      <c r="L471" s="11">
        <f t="shared" si="1942"/>
        <v>181216.42713137981</v>
      </c>
      <c r="M471" s="2">
        <f t="shared" si="1934"/>
        <v>54616.963602265074</v>
      </c>
      <c r="N471" s="2">
        <f t="shared" si="1935"/>
        <v>26629.593433086833</v>
      </c>
      <c r="O471" s="2">
        <f t="shared" si="1936"/>
        <v>27987.370169178241</v>
      </c>
      <c r="P471" s="2">
        <f t="shared" si="1943"/>
        <v>33140.223744976545</v>
      </c>
      <c r="Q471" s="2">
        <f t="shared" si="1944"/>
        <v>38946.491155918367</v>
      </c>
      <c r="S471" s="1">
        <f t="shared" si="1752"/>
        <v>2010</v>
      </c>
      <c r="T471" s="1">
        <f t="shared" si="1753"/>
        <v>4</v>
      </c>
      <c r="U471" s="4">
        <v>3.6017000000000001</v>
      </c>
      <c r="V471" s="4">
        <v>1.5744</v>
      </c>
      <c r="X471" s="6">
        <v>40269</v>
      </c>
      <c r="Y471" s="2" t="str">
        <f t="shared" si="1754"/>
        <v xml:space="preserve">      SPY</v>
      </c>
      <c r="Z471" s="11">
        <f t="shared" si="1776"/>
        <v>202959.64412001366</v>
      </c>
      <c r="AA471" s="16">
        <f t="shared" si="1797"/>
        <v>65664.105609556937</v>
      </c>
      <c r="AB471" s="16">
        <f t="shared" si="1798"/>
        <v>31587.56559903469</v>
      </c>
      <c r="AC471" s="16">
        <f t="shared" si="1799"/>
        <v>34076.540010522243</v>
      </c>
      <c r="AD471" s="2">
        <f t="shared" si="1922"/>
        <v>50369.918288033557</v>
      </c>
      <c r="AE471" s="2">
        <f t="shared" si="1923"/>
        <v>38028.823548622488</v>
      </c>
      <c r="AF471" s="12" t="str">
        <f t="shared" si="1685"/>
        <v/>
      </c>
      <c r="AG471" s="13" t="str">
        <f t="shared" ref="AG471:AG534" si="1981">IF($B471=12,((Z471/Z459)-1)*100,"")</f>
        <v/>
      </c>
      <c r="AH471" s="13" t="str">
        <f t="shared" ref="AH471:AI471" si="1982">IF($B471=12,((AD471/AD459)-1)*100,"")</f>
        <v/>
      </c>
      <c r="AI471" s="13" t="str">
        <f t="shared" si="1982"/>
        <v/>
      </c>
      <c r="AK471" s="12"/>
      <c r="AS471" s="7">
        <f t="shared" ref="AS471:AS534" si="1983">((Z471/Z459)-1)*100</f>
        <v>38.6739815779259</v>
      </c>
      <c r="AT471" s="7">
        <f t="shared" ref="AT471:AU471" si="1984">((AD471/AD459)-1)*100</f>
        <v>22.990169229456647</v>
      </c>
      <c r="AU471" s="7">
        <f t="shared" si="1984"/>
        <v>38.673981577925851</v>
      </c>
      <c r="AV471" s="7">
        <f t="shared" si="1688"/>
        <v>0</v>
      </c>
      <c r="AW471" s="7"/>
      <c r="AX471" s="7">
        <f t="shared" si="1901"/>
        <v>50.965680562881197</v>
      </c>
      <c r="AY471" s="7">
        <f t="shared" ref="AY471:AZ471" si="1985">((AD471/AD410)-1)*100</f>
        <v>9.009166470712282</v>
      </c>
      <c r="AZ471" s="7">
        <f t="shared" si="1985"/>
        <v>11.350333337352648</v>
      </c>
      <c r="BA471" s="7">
        <f t="shared" si="1903"/>
        <v>39.615347225528552</v>
      </c>
      <c r="BB471" s="7"/>
      <c r="BC471" s="7">
        <f t="shared" si="1843"/>
        <v>83.014141058434092</v>
      </c>
      <c r="BD471" s="7">
        <f t="shared" ref="BD471:BE471" si="1986">((AD471/AD359)-1)*100</f>
        <v>69.230771565893406</v>
      </c>
      <c r="BE471" s="7">
        <f t="shared" si="1986"/>
        <v>6.339587450903883</v>
      </c>
      <c r="BF471" s="7">
        <f t="shared" si="1845"/>
        <v>76.674553607530214</v>
      </c>
      <c r="BH471" s="1">
        <f t="shared" si="1691"/>
        <v>361</v>
      </c>
      <c r="BI471" s="1">
        <f t="shared" si="1692"/>
        <v>318</v>
      </c>
      <c r="BJ471" s="1">
        <f t="shared" si="1693"/>
        <v>341</v>
      </c>
      <c r="BK471" s="1">
        <f t="shared" si="1694"/>
        <v>241</v>
      </c>
      <c r="BL471" s="1">
        <f t="shared" si="1695"/>
        <v>449</v>
      </c>
      <c r="BN471" s="1">
        <f t="shared" si="1909"/>
        <v>400</v>
      </c>
      <c r="BO471" s="1">
        <f t="shared" si="1910"/>
        <v>377</v>
      </c>
      <c r="BP471" s="1">
        <f t="shared" si="1911"/>
        <v>353</v>
      </c>
      <c r="BQ471" s="1">
        <f t="shared" si="1912"/>
        <v>197</v>
      </c>
      <c r="BR471" s="1">
        <f t="shared" si="1913"/>
        <v>400</v>
      </c>
      <c r="BT471" s="1">
        <f t="shared" si="1850"/>
        <v>349</v>
      </c>
      <c r="BU471" s="1">
        <f t="shared" si="1851"/>
        <v>349</v>
      </c>
      <c r="BV471" s="1">
        <f t="shared" si="1852"/>
        <v>332</v>
      </c>
      <c r="BW471" s="1">
        <f t="shared" si="1853"/>
        <v>169</v>
      </c>
      <c r="BX471" s="1">
        <f t="shared" si="1854"/>
        <v>349</v>
      </c>
    </row>
    <row r="472" spans="1:76">
      <c r="A472" s="1">
        <v>2010</v>
      </c>
      <c r="B472" s="1">
        <v>5</v>
      </c>
      <c r="C472" s="4">
        <v>-13.1907</v>
      </c>
      <c r="D472" s="4">
        <v>-7.9851000000000001</v>
      </c>
      <c r="E472" s="2">
        <f t="shared" si="1928"/>
        <v>28768.796251447926</v>
      </c>
      <c r="F472" s="2">
        <f t="shared" si="1929"/>
        <v>35836.574890627133</v>
      </c>
      <c r="G472" s="5">
        <f t="shared" si="1930"/>
        <v>0.80277750703715423</v>
      </c>
      <c r="H472" s="4">
        <f t="shared" si="1931"/>
        <v>0.80505095171385921</v>
      </c>
      <c r="I472" s="4">
        <f t="shared" si="1932"/>
        <v>0.85684254340295163</v>
      </c>
      <c r="J472" s="4">
        <f t="shared" si="1933"/>
        <v>-5.179159168909242E-2</v>
      </c>
      <c r="K472" s="2" t="str">
        <f t="shared" si="1941"/>
        <v xml:space="preserve">      SPX</v>
      </c>
      <c r="L472" s="11">
        <f t="shared" si="1942"/>
        <v>166746.11420851201</v>
      </c>
      <c r="M472" s="2">
        <f t="shared" si="1934"/>
        <v>48869.514325907832</v>
      </c>
      <c r="N472" s="2">
        <f t="shared" si="1935"/>
        <v>23116.963652108647</v>
      </c>
      <c r="O472" s="2">
        <f t="shared" si="1936"/>
        <v>25752.550673799189</v>
      </c>
      <c r="P472" s="2">
        <f t="shared" si="1943"/>
        <v>28768.796251447926</v>
      </c>
      <c r="Q472" s="2">
        <f t="shared" si="1944"/>
        <v>35836.574890627133</v>
      </c>
      <c r="S472" s="1">
        <f t="shared" si="1752"/>
        <v>2010</v>
      </c>
      <c r="T472" s="1">
        <f t="shared" si="1753"/>
        <v>5</v>
      </c>
      <c r="U472" s="4">
        <v>-10.3476</v>
      </c>
      <c r="V472" s="4">
        <v>-7.9707999999999997</v>
      </c>
      <c r="X472" s="6">
        <v>40299</v>
      </c>
      <c r="Y472" s="2" t="str">
        <f t="shared" si="1754"/>
        <v xml:space="preserve">      SPY</v>
      </c>
      <c r="Z472" s="11">
        <f t="shared" si="1776"/>
        <v>186782.1368064956</v>
      </c>
      <c r="AA472" s="16">
        <f t="shared" si="1797"/>
        <v>59679.377820472509</v>
      </c>
      <c r="AB472" s="16">
        <f t="shared" si="1798"/>
        <v>28319.010661108976</v>
      </c>
      <c r="AC472" s="16">
        <f t="shared" si="1799"/>
        <v>31360.367159363537</v>
      </c>
      <c r="AD472" s="2">
        <f t="shared" si="1922"/>
        <v>45157.840623261</v>
      </c>
      <c r="AE472" s="2">
        <f t="shared" si="1923"/>
        <v>34997.622081208887</v>
      </c>
      <c r="AF472" s="12" t="str">
        <f t="shared" ref="AF472:AF535" si="1987">IF(B472=12,A472,"")</f>
        <v/>
      </c>
      <c r="AG472" s="13" t="str">
        <f t="shared" si="1981"/>
        <v/>
      </c>
      <c r="AH472" s="13" t="str">
        <f t="shared" ref="AH472:AI472" si="1988">IF($B472=12,((AD472/AD460)-1)*100,"")</f>
        <v/>
      </c>
      <c r="AI472" s="13" t="str">
        <f t="shared" si="1988"/>
        <v/>
      </c>
      <c r="AK472" s="12"/>
      <c r="AS472" s="7">
        <f t="shared" si="1983"/>
        <v>20.886684008313484</v>
      </c>
      <c r="AT472" s="7">
        <f t="shared" ref="AT472:AU472" si="1989">((AD472/AD460)-1)*100</f>
        <v>-5.3522875919369213</v>
      </c>
      <c r="AU472" s="7">
        <f t="shared" si="1989"/>
        <v>20.886684008313459</v>
      </c>
      <c r="AV472" s="7">
        <f t="shared" ref="AV472:AV535" si="1990">AS472-AU472</f>
        <v>0</v>
      </c>
      <c r="AW472" s="7"/>
      <c r="AX472" s="7">
        <f t="shared" si="1901"/>
        <v>52.75852987723357</v>
      </c>
      <c r="AY472" s="7">
        <f t="shared" ref="AY472:AZ472" si="1991">((AD472/AD411)-1)*100</f>
        <v>7.4549764219644432</v>
      </c>
      <c r="AZ472" s="7">
        <f t="shared" si="1991"/>
        <v>4.4630665126339064</v>
      </c>
      <c r="BA472" s="7">
        <f t="shared" si="1903"/>
        <v>48.295463364599662</v>
      </c>
      <c r="BB472" s="7"/>
      <c r="BC472" s="7">
        <f t="shared" si="1843"/>
        <v>77.866726406999945</v>
      </c>
      <c r="BD472" s="7">
        <f t="shared" ref="BD472:BE472" si="1992">((AD472/AD360)-1)*100</f>
        <v>60.223299888946883</v>
      </c>
      <c r="BE472" s="7">
        <f t="shared" si="1992"/>
        <v>-5.4817193735636094</v>
      </c>
      <c r="BF472" s="7">
        <f t="shared" si="1845"/>
        <v>83.348445780563551</v>
      </c>
      <c r="BH472" s="1">
        <f t="shared" ref="BH472:BH535" si="1993">IF(AS472&gt;0,BH471+1,BH471)</f>
        <v>362</v>
      </c>
      <c r="BI472" s="1">
        <f t="shared" ref="BI472:BI535" si="1994">IF(AT472&gt;0,BI471+1,BI471)</f>
        <v>318</v>
      </c>
      <c r="BJ472" s="1">
        <f t="shared" ref="BJ472:BJ535" si="1995">IF(AU472&gt;0,BJ471+1,BJ471)</f>
        <v>342</v>
      </c>
      <c r="BK472" s="1">
        <f t="shared" ref="BK472:BK535" si="1996">IF(AS472&gt;=AU472,BK471+1,BK471)</f>
        <v>242</v>
      </c>
      <c r="BL472" s="1">
        <f t="shared" ref="BL472:BL535" si="1997">BL471+1</f>
        <v>450</v>
      </c>
      <c r="BN472" s="1">
        <f t="shared" si="1909"/>
        <v>401</v>
      </c>
      <c r="BO472" s="1">
        <f t="shared" si="1910"/>
        <v>378</v>
      </c>
      <c r="BP472" s="1">
        <f t="shared" si="1911"/>
        <v>354</v>
      </c>
      <c r="BQ472" s="1">
        <f t="shared" si="1912"/>
        <v>198</v>
      </c>
      <c r="BR472" s="1">
        <f t="shared" si="1913"/>
        <v>401</v>
      </c>
      <c r="BT472" s="1">
        <f t="shared" si="1850"/>
        <v>350</v>
      </c>
      <c r="BU472" s="1">
        <f t="shared" si="1851"/>
        <v>350</v>
      </c>
      <c r="BV472" s="1">
        <f t="shared" si="1852"/>
        <v>332</v>
      </c>
      <c r="BW472" s="1">
        <f t="shared" si="1853"/>
        <v>170</v>
      </c>
      <c r="BX472" s="1">
        <f t="shared" si="1854"/>
        <v>350</v>
      </c>
    </row>
    <row r="473" spans="1:76">
      <c r="A473" s="1">
        <v>2010</v>
      </c>
      <c r="B473" s="1">
        <v>6</v>
      </c>
      <c r="C473" s="4">
        <v>0.41899999999999998</v>
      </c>
      <c r="D473" s="4">
        <v>-5.2350000000000003</v>
      </c>
      <c r="E473" s="2">
        <f t="shared" si="1928"/>
        <v>28889.337507741489</v>
      </c>
      <c r="F473" s="2">
        <f t="shared" si="1929"/>
        <v>33960.530195102801</v>
      </c>
      <c r="G473" s="5">
        <f t="shared" si="1930"/>
        <v>0.85067392475242942</v>
      </c>
      <c r="H473" s="4">
        <f t="shared" si="1931"/>
        <v>0.84850140222678316</v>
      </c>
      <c r="I473" s="4">
        <f t="shared" si="1932"/>
        <v>0.85521922270544581</v>
      </c>
      <c r="J473" s="4">
        <f t="shared" si="1933"/>
        <v>-6.7178204786626505E-3</v>
      </c>
      <c r="K473" s="2" t="str">
        <f t="shared" si="1941"/>
        <v xml:space="preserve">      SPX</v>
      </c>
      <c r="L473" s="11">
        <f t="shared" si="1942"/>
        <v>158016.95512969641</v>
      </c>
      <c r="M473" s="2">
        <f t="shared" si="1934"/>
        <v>47618.228375836785</v>
      </c>
      <c r="N473" s="2">
        <f t="shared" si="1935"/>
        <v>23213.823729810982</v>
      </c>
      <c r="O473" s="2">
        <f t="shared" si="1936"/>
        <v>24404.4046460258</v>
      </c>
      <c r="P473" s="2">
        <f t="shared" si="1943"/>
        <v>28889.337507741489</v>
      </c>
      <c r="Q473" s="2">
        <f t="shared" si="1944"/>
        <v>33960.530195102801</v>
      </c>
      <c r="S473" s="1">
        <f t="shared" si="1752"/>
        <v>2010</v>
      </c>
      <c r="T473" s="1">
        <f t="shared" si="1753"/>
        <v>6</v>
      </c>
      <c r="U473" s="4">
        <v>-1.0949</v>
      </c>
      <c r="V473" s="4">
        <v>-5.2392000000000003</v>
      </c>
      <c r="X473" s="6">
        <v>40330</v>
      </c>
      <c r="Y473" s="2" t="str">
        <f t="shared" si="1754"/>
        <v xml:space="preserve">      SPY</v>
      </c>
      <c r="Z473" s="11">
        <f t="shared" si="1776"/>
        <v>176996.24709492968</v>
      </c>
      <c r="AA473" s="16">
        <f t="shared" si="1797"/>
        <v>57726.280616530654</v>
      </c>
      <c r="AB473" s="16">
        <f t="shared" si="1798"/>
        <v>28008.945813380495</v>
      </c>
      <c r="AC473" s="16">
        <f t="shared" si="1799"/>
        <v>29717.334803150163</v>
      </c>
      <c r="AD473" s="2">
        <f t="shared" si="1922"/>
        <v>44663.407426276914</v>
      </c>
      <c r="AE473" s="2">
        <f t="shared" si="1923"/>
        <v>33164.026665130194</v>
      </c>
      <c r="AF473" s="12" t="str">
        <f t="shared" si="1987"/>
        <v/>
      </c>
      <c r="AG473" s="13" t="str">
        <f t="shared" si="1981"/>
        <v/>
      </c>
      <c r="AH473" s="13" t="str">
        <f t="shared" ref="AH473:AI473" si="1998">IF($B473=12,((AD473/AD461)-1)*100,"")</f>
        <v/>
      </c>
      <c r="AI473" s="13" t="str">
        <f t="shared" si="1998"/>
        <v/>
      </c>
      <c r="AK473" s="12"/>
      <c r="AS473" s="7">
        <f t="shared" si="1983"/>
        <v>14.314386107172016</v>
      </c>
      <c r="AT473" s="7">
        <f t="shared" ref="AT473:AU473" si="1999">((AD473/AD461)-1)*100</f>
        <v>-3.4709962569594133</v>
      </c>
      <c r="AU473" s="7">
        <f t="shared" si="1999"/>
        <v>14.314386107172016</v>
      </c>
      <c r="AV473" s="7">
        <f t="shared" si="1990"/>
        <v>0</v>
      </c>
      <c r="AW473" s="7"/>
      <c r="AX473" s="7">
        <f t="shared" si="1901"/>
        <v>45.823801799492237</v>
      </c>
      <c r="AY473" s="7">
        <f t="shared" ref="AY473:AZ473" si="2000">((AD473/AD412)-1)*100</f>
        <v>7.0630096196128811</v>
      </c>
      <c r="AZ473" s="7">
        <f t="shared" si="2000"/>
        <v>-4.046785746020209</v>
      </c>
      <c r="BA473" s="7">
        <f t="shared" si="1903"/>
        <v>49.87058754551245</v>
      </c>
      <c r="BB473" s="7"/>
      <c r="BC473" s="7">
        <f t="shared" si="1843"/>
        <v>70.934000591338915</v>
      </c>
      <c r="BD473" s="7">
        <f t="shared" ref="BD473:BE473" si="2001">((AD473/AD361)-1)*100</f>
        <v>60.712399361145032</v>
      </c>
      <c r="BE473" s="7">
        <f t="shared" si="2001"/>
        <v>-1.4574832845318797</v>
      </c>
      <c r="BF473" s="7">
        <f t="shared" si="1845"/>
        <v>72.39148387587079</v>
      </c>
      <c r="BH473" s="1">
        <f t="shared" si="1993"/>
        <v>363</v>
      </c>
      <c r="BI473" s="1">
        <f t="shared" si="1994"/>
        <v>318</v>
      </c>
      <c r="BJ473" s="1">
        <f t="shared" si="1995"/>
        <v>343</v>
      </c>
      <c r="BK473" s="1">
        <f t="shared" si="1996"/>
        <v>243</v>
      </c>
      <c r="BL473" s="1">
        <f t="shared" si="1997"/>
        <v>451</v>
      </c>
      <c r="BN473" s="1">
        <f t="shared" si="1909"/>
        <v>402</v>
      </c>
      <c r="BO473" s="1">
        <f t="shared" si="1910"/>
        <v>379</v>
      </c>
      <c r="BP473" s="1">
        <f t="shared" si="1911"/>
        <v>354</v>
      </c>
      <c r="BQ473" s="1">
        <f t="shared" si="1912"/>
        <v>199</v>
      </c>
      <c r="BR473" s="1">
        <f t="shared" si="1913"/>
        <v>402</v>
      </c>
      <c r="BT473" s="1">
        <f t="shared" si="1850"/>
        <v>351</v>
      </c>
      <c r="BU473" s="1">
        <f t="shared" si="1851"/>
        <v>351</v>
      </c>
      <c r="BV473" s="1">
        <f t="shared" si="1852"/>
        <v>332</v>
      </c>
      <c r="BW473" s="1">
        <f t="shared" si="1853"/>
        <v>171</v>
      </c>
      <c r="BX473" s="1">
        <f t="shared" si="1854"/>
        <v>351</v>
      </c>
    </row>
    <row r="474" spans="1:76">
      <c r="A474" s="1">
        <v>2010</v>
      </c>
      <c r="B474" s="1">
        <v>7</v>
      </c>
      <c r="C474" s="4">
        <v>5.6284000000000001</v>
      </c>
      <c r="D474" s="4">
        <v>7.0060000000000002</v>
      </c>
      <c r="E474" s="2">
        <f t="shared" si="1928"/>
        <v>30515.34498002721</v>
      </c>
      <c r="F474" s="2">
        <f t="shared" si="1929"/>
        <v>36339.804940571703</v>
      </c>
      <c r="G474" s="5">
        <f t="shared" si="1930"/>
        <v>0.83972231083602344</v>
      </c>
      <c r="H474" s="4">
        <f t="shared" si="1931"/>
        <v>0.84014036280701199</v>
      </c>
      <c r="I474" s="4">
        <f t="shared" si="1932"/>
        <v>0.85114108800296628</v>
      </c>
      <c r="J474" s="4">
        <f t="shared" si="1933"/>
        <v>-1.1000725195954297E-2</v>
      </c>
      <c r="K474" s="2" t="str">
        <f t="shared" si="1941"/>
        <v xml:space="preserve">      SPX</v>
      </c>
      <c r="L474" s="11">
        <f t="shared" si="1942"/>
        <v>169087.62300608293</v>
      </c>
      <c r="M474" s="2">
        <f t="shared" si="1934"/>
        <v>50634.567820146025</v>
      </c>
      <c r="N474" s="2">
        <f t="shared" si="1935"/>
        <v>24520.390584619661</v>
      </c>
      <c r="O474" s="2">
        <f t="shared" si="1936"/>
        <v>26114.177235526367</v>
      </c>
      <c r="P474" s="2">
        <f t="shared" si="1943"/>
        <v>30515.34498002721</v>
      </c>
      <c r="Q474" s="2">
        <f t="shared" si="1944"/>
        <v>36339.804940571703</v>
      </c>
      <c r="S474" s="1">
        <f t="shared" si="1752"/>
        <v>2010</v>
      </c>
      <c r="T474" s="1">
        <f t="shared" si="1753"/>
        <v>7</v>
      </c>
      <c r="U474" s="4">
        <v>5.7656999999999998</v>
      </c>
      <c r="V474" s="4">
        <v>6.9884000000000004</v>
      </c>
      <c r="X474" s="6">
        <v>40360</v>
      </c>
      <c r="Y474" s="2" t="str">
        <f t="shared" si="1754"/>
        <v xml:space="preserve">      SPY</v>
      </c>
      <c r="Z474" s="11">
        <f t="shared" si="1776"/>
        <v>189365.45282691176</v>
      </c>
      <c r="AA474" s="16">
        <f t="shared" si="1797"/>
        <v>61417.95863067609</v>
      </c>
      <c r="AB474" s="16">
        <f t="shared" si="1798"/>
        <v>29623.857602142576</v>
      </c>
      <c r="AC474" s="16">
        <f t="shared" si="1799"/>
        <v>31794.101028533511</v>
      </c>
      <c r="AD474" s="2">
        <f t="shared" si="1922"/>
        <v>47238.565508253763</v>
      </c>
      <c r="AE474" s="2">
        <f t="shared" si="1923"/>
        <v>35481.661504596152</v>
      </c>
      <c r="AF474" s="12" t="str">
        <f t="shared" si="1987"/>
        <v/>
      </c>
      <c r="AG474" s="13" t="str">
        <f t="shared" si="1981"/>
        <v/>
      </c>
      <c r="AH474" s="13" t="str">
        <f t="shared" ref="AH474:AI474" si="2002">IF($B474=12,((AD474/AD462)-1)*100,"")</f>
        <v/>
      </c>
      <c r="AI474" s="13" t="str">
        <f t="shared" si="2002"/>
        <v/>
      </c>
      <c r="AK474" s="12"/>
      <c r="AS474" s="7">
        <f t="shared" si="1983"/>
        <v>13.727932804493982</v>
      </c>
      <c r="AT474" s="7">
        <f t="shared" ref="AT474:AU474" si="2003">((AD474/AD462)-1)*100</f>
        <v>-0.47554306406062397</v>
      </c>
      <c r="AU474" s="7">
        <f t="shared" si="2003"/>
        <v>13.727932804493982</v>
      </c>
      <c r="AV474" s="7">
        <f t="shared" si="1990"/>
        <v>0</v>
      </c>
      <c r="AW474" s="7"/>
      <c r="AX474" s="7">
        <f t="shared" si="1901"/>
        <v>55.819310768055573</v>
      </c>
      <c r="AY474" s="7">
        <f t="shared" ref="AY474:AZ474" si="2004">((AD474/AD413)-1)*100</f>
        <v>7.0331561027824563</v>
      </c>
      <c r="AZ474" s="7">
        <f t="shared" si="2004"/>
        <v>2.5303381651839318</v>
      </c>
      <c r="BA474" s="7">
        <f t="shared" si="1903"/>
        <v>53.288972602871638</v>
      </c>
      <c r="BB474" s="7"/>
      <c r="BC474" s="7">
        <f t="shared" si="1843"/>
        <v>90.339529467066825</v>
      </c>
      <c r="BD474" s="7">
        <f t="shared" ref="BD474:BE474" si="2005">((AD474/AD362)-1)*100</f>
        <v>76.912318677018973</v>
      </c>
      <c r="BE474" s="7">
        <f t="shared" si="2005"/>
        <v>12.539534844133971</v>
      </c>
      <c r="BF474" s="7">
        <f t="shared" si="1845"/>
        <v>77.799994622932857</v>
      </c>
      <c r="BH474" s="1">
        <f t="shared" si="1993"/>
        <v>364</v>
      </c>
      <c r="BI474" s="1">
        <f t="shared" si="1994"/>
        <v>318</v>
      </c>
      <c r="BJ474" s="1">
        <f t="shared" si="1995"/>
        <v>344</v>
      </c>
      <c r="BK474" s="1">
        <f t="shared" si="1996"/>
        <v>244</v>
      </c>
      <c r="BL474" s="1">
        <f t="shared" si="1997"/>
        <v>452</v>
      </c>
      <c r="BN474" s="1">
        <f t="shared" si="1909"/>
        <v>403</v>
      </c>
      <c r="BO474" s="1">
        <f t="shared" si="1910"/>
        <v>380</v>
      </c>
      <c r="BP474" s="1">
        <f t="shared" si="1911"/>
        <v>355</v>
      </c>
      <c r="BQ474" s="1">
        <f t="shared" si="1912"/>
        <v>200</v>
      </c>
      <c r="BR474" s="1">
        <f t="shared" si="1913"/>
        <v>403</v>
      </c>
      <c r="BT474" s="1">
        <f t="shared" si="1850"/>
        <v>352</v>
      </c>
      <c r="BU474" s="1">
        <f t="shared" si="1851"/>
        <v>352</v>
      </c>
      <c r="BV474" s="1">
        <f t="shared" si="1852"/>
        <v>333</v>
      </c>
      <c r="BW474" s="1">
        <f t="shared" si="1853"/>
        <v>172</v>
      </c>
      <c r="BX474" s="1">
        <f t="shared" si="1854"/>
        <v>352</v>
      </c>
    </row>
    <row r="475" spans="1:76">
      <c r="A475" s="1">
        <v>2010</v>
      </c>
      <c r="B475" s="1">
        <v>8</v>
      </c>
      <c r="C475" s="4">
        <v>-5.5236999999999998</v>
      </c>
      <c r="D475" s="4">
        <v>-4.5144000000000002</v>
      </c>
      <c r="E475" s="2">
        <f t="shared" si="1928"/>
        <v>28829.768869365449</v>
      </c>
      <c r="F475" s="2">
        <f t="shared" si="1929"/>
        <v>34699.280786334537</v>
      </c>
      <c r="G475" s="5">
        <f t="shared" si="1930"/>
        <v>0.83084629467937987</v>
      </c>
      <c r="H475" s="4">
        <f t="shared" si="1931"/>
        <v>0.8312888693521242</v>
      </c>
      <c r="I475" s="4">
        <f t="shared" si="1932"/>
        <v>0.84580035291781197</v>
      </c>
      <c r="J475" s="4">
        <f t="shared" si="1933"/>
        <v>-1.4511483565687766E-2</v>
      </c>
      <c r="K475" s="2" t="str">
        <f t="shared" si="1941"/>
        <v xml:space="preserve">      SPX</v>
      </c>
      <c r="L475" s="11">
        <f t="shared" si="1942"/>
        <v>161454.33135309632</v>
      </c>
      <c r="M475" s="2">
        <f t="shared" si="1934"/>
        <v>48101.236588302789</v>
      </c>
      <c r="N475" s="2">
        <f t="shared" si="1935"/>
        <v>23165.957769897024</v>
      </c>
      <c r="O475" s="2">
        <f t="shared" si="1936"/>
        <v>24935.278818405764</v>
      </c>
      <c r="P475" s="2">
        <f t="shared" si="1943"/>
        <v>28829.768869365449</v>
      </c>
      <c r="Q475" s="2">
        <f t="shared" si="1944"/>
        <v>34699.280786334537</v>
      </c>
      <c r="S475" s="1">
        <f t="shared" si="1752"/>
        <v>2010</v>
      </c>
      <c r="T475" s="1">
        <f t="shared" si="1753"/>
        <v>8</v>
      </c>
      <c r="U475" s="4">
        <v>-3.0091999999999999</v>
      </c>
      <c r="V475" s="4">
        <v>-4.4996999999999998</v>
      </c>
      <c r="X475" s="6">
        <v>40391</v>
      </c>
      <c r="Y475" s="2" t="str">
        <f t="shared" si="1754"/>
        <v xml:space="preserve">      SPY</v>
      </c>
      <c r="Z475" s="11">
        <f t="shared" si="1776"/>
        <v>180844.5755460592</v>
      </c>
      <c r="AA475" s="16">
        <f t="shared" si="1797"/>
        <v>59095.878343731485</v>
      </c>
      <c r="AB475" s="16">
        <f t="shared" si="1798"/>
        <v>28732.416479178901</v>
      </c>
      <c r="AC475" s="16">
        <f t="shared" si="1799"/>
        <v>30363.461864552588</v>
      </c>
      <c r="AD475" s="2">
        <f t="shared" si="1922"/>
        <v>45817.06259497939</v>
      </c>
      <c r="AE475" s="2">
        <f t="shared" si="1923"/>
        <v>33885.093181873839</v>
      </c>
      <c r="AF475" s="12" t="str">
        <f t="shared" si="1987"/>
        <v/>
      </c>
      <c r="AG475" s="13" t="str">
        <f t="shared" si="1981"/>
        <v/>
      </c>
      <c r="AH475" s="13" t="str">
        <f t="shared" ref="AH475:AI475" si="2006">IF($B475=12,((AD475/AD463)-1)*100,"")</f>
        <v/>
      </c>
      <c r="AI475" s="13" t="str">
        <f t="shared" si="2006"/>
        <v/>
      </c>
      <c r="AK475" s="12"/>
      <c r="AS475" s="7">
        <f t="shared" si="1983"/>
        <v>4.8406566792188244</v>
      </c>
      <c r="AT475" s="7">
        <f t="shared" ref="AT475:AU475" si="2007">((AD475/AD463)-1)*100</f>
        <v>-6.6808451216915365E-2</v>
      </c>
      <c r="AU475" s="7">
        <f t="shared" si="2007"/>
        <v>4.8406566792188244</v>
      </c>
      <c r="AV475" s="7">
        <f t="shared" si="1990"/>
        <v>0</v>
      </c>
      <c r="AW475" s="7"/>
      <c r="AX475" s="7">
        <f t="shared" si="1901"/>
        <v>41.056434970491942</v>
      </c>
      <c r="AY475" s="7">
        <f t="shared" ref="AY475:AZ475" si="2008">((AD475/AD414)-1)*100</f>
        <v>-1.5953181143259276</v>
      </c>
      <c r="AZ475" s="7">
        <f t="shared" si="2008"/>
        <v>-5.582155926895938</v>
      </c>
      <c r="BA475" s="7">
        <f t="shared" si="1903"/>
        <v>46.638590897387878</v>
      </c>
      <c r="BB475" s="7"/>
      <c r="BC475" s="7">
        <f t="shared" si="1843"/>
        <v>72.510654492102347</v>
      </c>
      <c r="BD475" s="7">
        <f t="shared" ref="BD475:BE475" si="2009">((AD475/AD363)-1)*100</f>
        <v>62.843643822817199</v>
      </c>
      <c r="BE475" s="7">
        <f t="shared" si="2009"/>
        <v>-0.26355573447518488</v>
      </c>
      <c r="BF475" s="7">
        <f t="shared" si="1845"/>
        <v>72.774210226577537</v>
      </c>
      <c r="BH475" s="1">
        <f t="shared" si="1993"/>
        <v>365</v>
      </c>
      <c r="BI475" s="1">
        <f t="shared" si="1994"/>
        <v>318</v>
      </c>
      <c r="BJ475" s="1">
        <f t="shared" si="1995"/>
        <v>345</v>
      </c>
      <c r="BK475" s="1">
        <f t="shared" si="1996"/>
        <v>245</v>
      </c>
      <c r="BL475" s="1">
        <f t="shared" si="1997"/>
        <v>453</v>
      </c>
      <c r="BN475" s="1">
        <f t="shared" si="1909"/>
        <v>404</v>
      </c>
      <c r="BO475" s="1">
        <f t="shared" si="1910"/>
        <v>380</v>
      </c>
      <c r="BP475" s="1">
        <f t="shared" si="1911"/>
        <v>355</v>
      </c>
      <c r="BQ475" s="1">
        <f t="shared" si="1912"/>
        <v>201</v>
      </c>
      <c r="BR475" s="1">
        <f t="shared" si="1913"/>
        <v>404</v>
      </c>
      <c r="BT475" s="1">
        <f t="shared" si="1850"/>
        <v>353</v>
      </c>
      <c r="BU475" s="1">
        <f t="shared" si="1851"/>
        <v>353</v>
      </c>
      <c r="BV475" s="1">
        <f t="shared" si="1852"/>
        <v>333</v>
      </c>
      <c r="BW475" s="1">
        <f t="shared" si="1853"/>
        <v>173</v>
      </c>
      <c r="BX475" s="1">
        <f t="shared" si="1854"/>
        <v>353</v>
      </c>
    </row>
    <row r="476" spans="1:76">
      <c r="A476" s="1">
        <v>2010</v>
      </c>
      <c r="B476" s="1">
        <v>9</v>
      </c>
      <c r="C476" s="4">
        <v>8.4873999999999992</v>
      </c>
      <c r="D476" s="4">
        <v>8.9239999999999995</v>
      </c>
      <c r="E476" s="2">
        <f t="shared" si="1928"/>
        <v>31276.66667238397</v>
      </c>
      <c r="F476" s="2">
        <f t="shared" si="1929"/>
        <v>37795.844603707032</v>
      </c>
      <c r="G476" s="5">
        <f t="shared" si="1930"/>
        <v>0.82751601400425756</v>
      </c>
      <c r="H476" s="4">
        <f t="shared" si="1931"/>
        <v>0.82769567378272746</v>
      </c>
      <c r="I476" s="4">
        <f t="shared" si="1932"/>
        <v>0.84098868478266608</v>
      </c>
      <c r="J476" s="4">
        <f t="shared" si="1933"/>
        <v>-1.3293010999938626E-2</v>
      </c>
      <c r="K476" s="2" t="str">
        <f t="shared" si="1941"/>
        <v xml:space="preserve">      SPX</v>
      </c>
      <c r="L476" s="11">
        <f t="shared" si="1942"/>
        <v>175862.51588304664</v>
      </c>
      <c r="M476" s="2">
        <f t="shared" si="1934"/>
        <v>52292.648369819552</v>
      </c>
      <c r="N476" s="2">
        <f t="shared" si="1935"/>
        <v>25132.145269659261</v>
      </c>
      <c r="O476" s="2">
        <f t="shared" si="1936"/>
        <v>27160.503100160295</v>
      </c>
      <c r="P476" s="2">
        <f t="shared" si="1943"/>
        <v>31276.66667238397</v>
      </c>
      <c r="Q476" s="2">
        <f t="shared" si="1944"/>
        <v>37795.844603707032</v>
      </c>
      <c r="S476" s="1">
        <f t="shared" si="1752"/>
        <v>2010</v>
      </c>
      <c r="T476" s="1">
        <f t="shared" si="1753"/>
        <v>9</v>
      </c>
      <c r="U476" s="4">
        <v>8.3633000000000006</v>
      </c>
      <c r="V476" s="4">
        <v>8.8858999999999995</v>
      </c>
      <c r="X476" s="6">
        <v>40422</v>
      </c>
      <c r="Y476" s="2" t="str">
        <f t="shared" si="1754"/>
        <v xml:space="preserve">      SPY</v>
      </c>
      <c r="Z476" s="11">
        <f t="shared" si="1776"/>
        <v>196914.24368450648</v>
      </c>
      <c r="AA476" s="16">
        <f t="shared" si="1797"/>
        <v>64196.923388956944</v>
      </c>
      <c r="AB476" s="16">
        <f t="shared" si="1798"/>
        <v>31135.394666582073</v>
      </c>
      <c r="AC476" s="16">
        <f t="shared" si="1799"/>
        <v>33061.528722374867</v>
      </c>
      <c r="AD476" s="2">
        <f t="shared" si="1922"/>
        <v>49648.880990985308</v>
      </c>
      <c r="AE476" s="2">
        <f t="shared" si="1923"/>
        <v>36896.088676921965</v>
      </c>
      <c r="AF476" s="12" t="str">
        <f t="shared" si="1987"/>
        <v/>
      </c>
      <c r="AG476" s="13" t="str">
        <f t="shared" si="1981"/>
        <v/>
      </c>
      <c r="AH476" s="13" t="str">
        <f t="shared" ref="AH476:AI476" si="2010">IF($B476=12,((AD476/AD464)-1)*100,"")</f>
        <v/>
      </c>
      <c r="AI476" s="13" t="str">
        <f t="shared" si="2010"/>
        <v/>
      </c>
      <c r="AK476" s="12"/>
      <c r="AS476" s="7">
        <f t="shared" si="1983"/>
        <v>10.077655007133203</v>
      </c>
      <c r="AT476" s="7">
        <f t="shared" ref="AT476:AU476" si="2011">((AD476/AD464)-1)*100</f>
        <v>8.6094556911245448</v>
      </c>
      <c r="AU476" s="7">
        <f t="shared" si="2011"/>
        <v>10.077655007133203</v>
      </c>
      <c r="AV476" s="7">
        <f t="shared" si="1990"/>
        <v>0</v>
      </c>
      <c r="AW476" s="7"/>
      <c r="AX476" s="7">
        <f t="shared" si="1901"/>
        <v>33.390568052503951</v>
      </c>
      <c r="AY476" s="7">
        <f t="shared" ref="AY476:AZ476" si="2012">((AD476/AD415)-1)*100</f>
        <v>-7.3898564436388874</v>
      </c>
      <c r="AZ476" s="7">
        <f t="shared" si="2012"/>
        <v>3.7526988608203693</v>
      </c>
      <c r="BA476" s="7">
        <f t="shared" si="1903"/>
        <v>29.637869191683581</v>
      </c>
      <c r="BB476" s="7"/>
      <c r="BC476" s="7">
        <f t="shared" si="1843"/>
        <v>93.347275893440724</v>
      </c>
      <c r="BD476" s="7">
        <f t="shared" ref="BD476:BE476" si="2013">((AD476/AD364)-1)*100</f>
        <v>81.636666738702843</v>
      </c>
      <c r="BE476" s="7">
        <f t="shared" si="2013"/>
        <v>7.8874075139605315</v>
      </c>
      <c r="BF476" s="7">
        <f t="shared" si="1845"/>
        <v>85.459868379480199</v>
      </c>
      <c r="BH476" s="1">
        <f t="shared" si="1993"/>
        <v>366</v>
      </c>
      <c r="BI476" s="1">
        <f t="shared" si="1994"/>
        <v>319</v>
      </c>
      <c r="BJ476" s="1">
        <f t="shared" si="1995"/>
        <v>346</v>
      </c>
      <c r="BK476" s="1">
        <f t="shared" si="1996"/>
        <v>246</v>
      </c>
      <c r="BL476" s="1">
        <f t="shared" si="1997"/>
        <v>454</v>
      </c>
      <c r="BN476" s="1">
        <f t="shared" si="1909"/>
        <v>405</v>
      </c>
      <c r="BO476" s="1">
        <f t="shared" si="1910"/>
        <v>380</v>
      </c>
      <c r="BP476" s="1">
        <f t="shared" si="1911"/>
        <v>356</v>
      </c>
      <c r="BQ476" s="1">
        <f t="shared" si="1912"/>
        <v>202</v>
      </c>
      <c r="BR476" s="1">
        <f t="shared" si="1913"/>
        <v>405</v>
      </c>
      <c r="BT476" s="1">
        <f t="shared" si="1850"/>
        <v>354</v>
      </c>
      <c r="BU476" s="1">
        <f t="shared" si="1851"/>
        <v>354</v>
      </c>
      <c r="BV476" s="1">
        <f t="shared" si="1852"/>
        <v>334</v>
      </c>
      <c r="BW476" s="1">
        <f t="shared" si="1853"/>
        <v>174</v>
      </c>
      <c r="BX476" s="1">
        <f t="shared" si="1854"/>
        <v>354</v>
      </c>
    </row>
    <row r="477" spans="1:76">
      <c r="A477" s="1">
        <v>2010</v>
      </c>
      <c r="B477" s="1">
        <v>10</v>
      </c>
      <c r="C477" s="4">
        <v>2.5581</v>
      </c>
      <c r="D477" s="4">
        <v>3.8050000000000002</v>
      </c>
      <c r="E477" s="2">
        <f t="shared" si="1928"/>
        <v>32076.755082530228</v>
      </c>
      <c r="F477" s="2">
        <f t="shared" si="1929"/>
        <v>39233.976490878078</v>
      </c>
      <c r="G477" s="5">
        <f t="shared" si="1930"/>
        <v>0.81757593676460738</v>
      </c>
      <c r="H477" s="4">
        <f t="shared" si="1931"/>
        <v>0.81805782900356538</v>
      </c>
      <c r="I477" s="4">
        <f t="shared" si="1932"/>
        <v>0.83482743530422965</v>
      </c>
      <c r="J477" s="4">
        <f t="shared" si="1933"/>
        <v>-1.6769606300664264E-2</v>
      </c>
      <c r="K477" s="2" t="str">
        <f t="shared" si="1941"/>
        <v xml:space="preserve">      SPX</v>
      </c>
      <c r="L477" s="11">
        <f t="shared" si="1942"/>
        <v>182554.08461239655</v>
      </c>
      <c r="M477" s="2">
        <f t="shared" si="1934"/>
        <v>53969.010920923814</v>
      </c>
      <c r="N477" s="2">
        <f t="shared" si="1935"/>
        <v>25775.050677802417</v>
      </c>
      <c r="O477" s="2">
        <f t="shared" si="1936"/>
        <v>28193.960243121393</v>
      </c>
      <c r="P477" s="2">
        <f t="shared" si="1943"/>
        <v>32076.755082530228</v>
      </c>
      <c r="Q477" s="2">
        <f t="shared" si="1944"/>
        <v>39233.976490878078</v>
      </c>
      <c r="S477" s="1">
        <f t="shared" si="1752"/>
        <v>2010</v>
      </c>
      <c r="T477" s="1">
        <f t="shared" si="1753"/>
        <v>10</v>
      </c>
      <c r="U477" s="4">
        <v>4.4398</v>
      </c>
      <c r="V477" s="4">
        <v>3.7909999999999999</v>
      </c>
      <c r="X477" s="6">
        <v>40452</v>
      </c>
      <c r="Y477" s="2" t="str">
        <f t="shared" si="1754"/>
        <v xml:space="preserve">      SPY</v>
      </c>
      <c r="Z477" s="11">
        <f t="shared" si="1776"/>
        <v>204379.26266258614</v>
      </c>
      <c r="AA477" s="16">
        <f t="shared" si="1797"/>
        <v>66832.635195229086</v>
      </c>
      <c r="AB477" s="16">
        <f t="shared" si="1798"/>
        <v>32517.743918988981</v>
      </c>
      <c r="AC477" s="16">
        <f t="shared" si="1799"/>
        <v>34314.891276240101</v>
      </c>
      <c r="AD477" s="2">
        <f t="shared" si="1922"/>
        <v>51853.192009223072</v>
      </c>
      <c r="AE477" s="2">
        <f t="shared" si="1923"/>
        <v>38294.819398664084</v>
      </c>
      <c r="AF477" s="12" t="str">
        <f t="shared" si="1987"/>
        <v/>
      </c>
      <c r="AG477" s="13" t="str">
        <f t="shared" si="1981"/>
        <v/>
      </c>
      <c r="AH477" s="13" t="str">
        <f t="shared" ref="AH477:AI477" si="2014">IF($B477=12,((AD477/AD465)-1)*100,"")</f>
        <v/>
      </c>
      <c r="AI477" s="13" t="str">
        <f t="shared" si="2014"/>
        <v/>
      </c>
      <c r="AK477" s="12"/>
      <c r="AS477" s="7">
        <f t="shared" si="1983"/>
        <v>16.414139272697458</v>
      </c>
      <c r="AT477" s="7">
        <f t="shared" ref="AT477:AU477" si="2015">((AD477/AD465)-1)*100</f>
        <v>6.8334635933724019</v>
      </c>
      <c r="AU477" s="7">
        <f t="shared" si="2015"/>
        <v>16.414139272697458</v>
      </c>
      <c r="AV477" s="7">
        <f t="shared" si="1990"/>
        <v>0</v>
      </c>
      <c r="AW477" s="7"/>
      <c r="AX477" s="7">
        <f t="shared" si="1901"/>
        <v>38.422626837170547</v>
      </c>
      <c r="AY477" s="7">
        <f t="shared" ref="AY477:AZ477" si="2016">((AD477/AD416)-1)*100</f>
        <v>-3.2954614024325313</v>
      </c>
      <c r="AZ477" s="7">
        <f t="shared" si="2016"/>
        <v>6.8372485719782938</v>
      </c>
      <c r="BA477" s="7">
        <f t="shared" si="1903"/>
        <v>31.585378265192254</v>
      </c>
      <c r="BB477" s="7"/>
      <c r="BC477" s="7">
        <f t="shared" si="1843"/>
        <v>116.32656768179773</v>
      </c>
      <c r="BD477" s="7">
        <f t="shared" ref="BD477:BE477" si="2017">((AD477/AD365)-1)*100</f>
        <v>104.49451356919015</v>
      </c>
      <c r="BE477" s="7">
        <f t="shared" si="2017"/>
        <v>14.768708902020844</v>
      </c>
      <c r="BF477" s="7">
        <f t="shared" si="1845"/>
        <v>101.55785877977688</v>
      </c>
      <c r="BH477" s="1">
        <f t="shared" si="1993"/>
        <v>367</v>
      </c>
      <c r="BI477" s="1">
        <f t="shared" si="1994"/>
        <v>320</v>
      </c>
      <c r="BJ477" s="1">
        <f t="shared" si="1995"/>
        <v>347</v>
      </c>
      <c r="BK477" s="1">
        <f t="shared" si="1996"/>
        <v>247</v>
      </c>
      <c r="BL477" s="1">
        <f t="shared" si="1997"/>
        <v>455</v>
      </c>
      <c r="BN477" s="1">
        <f t="shared" si="1909"/>
        <v>406</v>
      </c>
      <c r="BO477" s="1">
        <f t="shared" si="1910"/>
        <v>380</v>
      </c>
      <c r="BP477" s="1">
        <f t="shared" si="1911"/>
        <v>357</v>
      </c>
      <c r="BQ477" s="1">
        <f t="shared" si="1912"/>
        <v>203</v>
      </c>
      <c r="BR477" s="1">
        <f t="shared" si="1913"/>
        <v>406</v>
      </c>
      <c r="BT477" s="1">
        <f t="shared" si="1850"/>
        <v>355</v>
      </c>
      <c r="BU477" s="1">
        <f t="shared" si="1851"/>
        <v>355</v>
      </c>
      <c r="BV477" s="1">
        <f t="shared" si="1852"/>
        <v>335</v>
      </c>
      <c r="BW477" s="1">
        <f t="shared" si="1853"/>
        <v>175</v>
      </c>
      <c r="BX477" s="1">
        <f t="shared" si="1854"/>
        <v>355</v>
      </c>
    </row>
    <row r="478" spans="1:76">
      <c r="A478" s="1">
        <v>2010</v>
      </c>
      <c r="B478" s="1">
        <v>11</v>
      </c>
      <c r="C478" s="4">
        <v>1.0827</v>
      </c>
      <c r="D478" s="4">
        <v>1.2800000000000001E-2</v>
      </c>
      <c r="E478" s="2">
        <f t="shared" si="1928"/>
        <v>32424.050109808781</v>
      </c>
      <c r="F478" s="2">
        <f t="shared" si="1929"/>
        <v>39238.998439868905</v>
      </c>
      <c r="G478" s="5">
        <f t="shared" si="1930"/>
        <v>0.8263220622079952</v>
      </c>
      <c r="H478" s="4">
        <f t="shared" si="1931"/>
        <v>0.82592852729349853</v>
      </c>
      <c r="I478" s="4">
        <f t="shared" si="1932"/>
        <v>0.83258917922627329</v>
      </c>
      <c r="J478" s="4">
        <f t="shared" si="1933"/>
        <v>-6.6606519327747638E-3</v>
      </c>
      <c r="K478" s="2" t="str">
        <f t="shared" si="1941"/>
        <v xml:space="preserve">      SPX</v>
      </c>
      <c r="L478" s="11">
        <f t="shared" si="1942"/>
        <v>182577.45153522692</v>
      </c>
      <c r="M478" s="2">
        <f t="shared" si="1934"/>
        <v>54251.686221523494</v>
      </c>
      <c r="N478" s="2">
        <f t="shared" si="1935"/>
        <v>26054.117151490984</v>
      </c>
      <c r="O478" s="2">
        <f t="shared" si="1936"/>
        <v>28197.56907003251</v>
      </c>
      <c r="P478" s="2">
        <f t="shared" si="1943"/>
        <v>32424.050109808781</v>
      </c>
      <c r="Q478" s="2">
        <f t="shared" si="1944"/>
        <v>39238.998439868905</v>
      </c>
      <c r="S478" s="1">
        <f t="shared" si="1752"/>
        <v>2010</v>
      </c>
      <c r="T478" s="1">
        <f t="shared" si="1753"/>
        <v>11</v>
      </c>
      <c r="U478" s="4">
        <v>-0.4768</v>
      </c>
      <c r="V478" s="4">
        <v>1.04E-2</v>
      </c>
      <c r="X478" s="6">
        <v>40483</v>
      </c>
      <c r="Y478" s="2" t="str">
        <f t="shared" si="1754"/>
        <v xml:space="preserve">      SPY</v>
      </c>
      <c r="Z478" s="11">
        <f t="shared" si="1776"/>
        <v>204400.51810590309</v>
      </c>
      <c r="AA478" s="16">
        <f t="shared" si="1797"/>
        <v>66681.159340916085</v>
      </c>
      <c r="AB478" s="16">
        <f t="shared" si="1798"/>
        <v>32362.699315983242</v>
      </c>
      <c r="AC478" s="16">
        <f t="shared" si="1799"/>
        <v>34318.460024932836</v>
      </c>
      <c r="AD478" s="2">
        <f t="shared" si="1922"/>
        <v>51605.955989723094</v>
      </c>
      <c r="AE478" s="2">
        <f t="shared" si="1923"/>
        <v>38298.802059881549</v>
      </c>
      <c r="AF478" s="12" t="str">
        <f t="shared" si="1987"/>
        <v/>
      </c>
      <c r="AG478" s="13" t="str">
        <f t="shared" si="1981"/>
        <v/>
      </c>
      <c r="AH478" s="13" t="str">
        <f t="shared" ref="AH478:AI478" si="2018">IF($B478=12,((AD478/AD466)-1)*100,"")</f>
        <v/>
      </c>
      <c r="AI478" s="13" t="str">
        <f t="shared" si="2018"/>
        <v/>
      </c>
      <c r="AK478" s="12"/>
      <c r="AS478" s="7">
        <f t="shared" si="1983"/>
        <v>9.8596079945250779</v>
      </c>
      <c r="AT478" s="7">
        <f t="shared" ref="AT478:AU478" si="2019">((AD478/AD466)-1)*100</f>
        <v>1.5813499893083671</v>
      </c>
      <c r="AU478" s="7">
        <f t="shared" si="2019"/>
        <v>9.8596079945250992</v>
      </c>
      <c r="AV478" s="7">
        <f t="shared" si="1990"/>
        <v>-2.1316282072803006E-14</v>
      </c>
      <c r="AW478" s="7"/>
      <c r="AX478" s="7">
        <f t="shared" si="1901"/>
        <v>54.376556639998071</v>
      </c>
      <c r="AY478" s="7">
        <f t="shared" ref="AY478:AZ478" si="2020">((AD478/AD417)-1)*100</f>
        <v>7.3248493809686677</v>
      </c>
      <c r="AZ478" s="7">
        <f t="shared" si="2020"/>
        <v>8.6652425004371203</v>
      </c>
      <c r="BA478" s="7">
        <f t="shared" si="1903"/>
        <v>45.711314139560955</v>
      </c>
      <c r="BB478" s="7"/>
      <c r="BC478" s="7">
        <f t="shared" si="1843"/>
        <v>118.49115290794616</v>
      </c>
      <c r="BD478" s="7">
        <f t="shared" ref="BD478:BE478" si="2021">((AD478/AD366)-1)*100</f>
        <v>103.03362426562455</v>
      </c>
      <c r="BE478" s="7">
        <f t="shared" si="2021"/>
        <v>15.917096057494341</v>
      </c>
      <c r="BF478" s="7">
        <f t="shared" si="1845"/>
        <v>102.57405685045183</v>
      </c>
      <c r="BH478" s="1">
        <f t="shared" si="1993"/>
        <v>368</v>
      </c>
      <c r="BI478" s="1">
        <f t="shared" si="1994"/>
        <v>321</v>
      </c>
      <c r="BJ478" s="1">
        <f t="shared" si="1995"/>
        <v>348</v>
      </c>
      <c r="BK478" s="1">
        <f t="shared" si="1996"/>
        <v>247</v>
      </c>
      <c r="BL478" s="1">
        <f t="shared" si="1997"/>
        <v>456</v>
      </c>
      <c r="BN478" s="1">
        <f t="shared" si="1909"/>
        <v>407</v>
      </c>
      <c r="BO478" s="1">
        <f t="shared" si="1910"/>
        <v>381</v>
      </c>
      <c r="BP478" s="1">
        <f t="shared" si="1911"/>
        <v>358</v>
      </c>
      <c r="BQ478" s="1">
        <f t="shared" si="1912"/>
        <v>204</v>
      </c>
      <c r="BR478" s="1">
        <f t="shared" si="1913"/>
        <v>407</v>
      </c>
      <c r="BT478" s="1">
        <f t="shared" si="1850"/>
        <v>356</v>
      </c>
      <c r="BU478" s="1">
        <f t="shared" si="1851"/>
        <v>356</v>
      </c>
      <c r="BV478" s="1">
        <f t="shared" si="1852"/>
        <v>336</v>
      </c>
      <c r="BW478" s="1">
        <f t="shared" si="1853"/>
        <v>176</v>
      </c>
      <c r="BX478" s="1">
        <f t="shared" si="1854"/>
        <v>356</v>
      </c>
    </row>
    <row r="479" spans="1:76">
      <c r="A479" s="1">
        <v>2010</v>
      </c>
      <c r="B479" s="1">
        <v>12</v>
      </c>
      <c r="C479" s="4">
        <v>9.4010999999999996</v>
      </c>
      <c r="D479" s="4">
        <v>6.6832000000000003</v>
      </c>
      <c r="E479" s="2">
        <f t="shared" si="1928"/>
        <v>35472.267484682015</v>
      </c>
      <c r="F479" s="2">
        <f t="shared" si="1929"/>
        <v>41861.419183602222</v>
      </c>
      <c r="G479" s="5">
        <f t="shared" si="1930"/>
        <v>0.84737374356808859</v>
      </c>
      <c r="H479" s="4">
        <f t="shared" si="1931"/>
        <v>0.84635254279310812</v>
      </c>
      <c r="I479" s="4">
        <f t="shared" si="1932"/>
        <v>0.83647985405306691</v>
      </c>
      <c r="J479" s="4">
        <f t="shared" si="1933"/>
        <v>9.8726887400412133E-3</v>
      </c>
      <c r="K479" s="2" t="str">
        <f t="shared" si="1941"/>
        <v xml:space="preserve">      SPX</v>
      </c>
      <c r="L479" s="11">
        <f t="shared" si="1942"/>
        <v>194779.4677762292</v>
      </c>
      <c r="M479" s="2">
        <f t="shared" si="1934"/>
        <v>58585.55976514073</v>
      </c>
      <c r="N479" s="2">
        <f t="shared" si="1935"/>
        <v>28503.490759019805</v>
      </c>
      <c r="O479" s="2">
        <f t="shared" si="1936"/>
        <v>30082.069006120924</v>
      </c>
      <c r="P479" s="2">
        <f t="shared" si="1943"/>
        <v>35472.267484682015</v>
      </c>
      <c r="Q479" s="2">
        <f t="shared" si="1944"/>
        <v>41861.419183602222</v>
      </c>
      <c r="S479" s="1">
        <f t="shared" si="1752"/>
        <v>2010</v>
      </c>
      <c r="T479" s="1">
        <f t="shared" si="1753"/>
        <v>12</v>
      </c>
      <c r="U479" s="4">
        <v>10.059900000000001</v>
      </c>
      <c r="V479" s="4">
        <v>6.6524999999999999</v>
      </c>
      <c r="X479" s="6">
        <v>40513</v>
      </c>
      <c r="Y479" s="2" t="str">
        <f t="shared" si="1754"/>
        <v xml:space="preserve">      SPY</v>
      </c>
      <c r="Z479" s="11">
        <f t="shared" si="1776"/>
        <v>217998.26257289827</v>
      </c>
      <c r="AA479" s="16">
        <f t="shared" si="1797"/>
        <v>72219.850082563324</v>
      </c>
      <c r="AB479" s="16">
        <f t="shared" si="1798"/>
        <v>35618.354504471841</v>
      </c>
      <c r="AC479" s="16">
        <f t="shared" si="1799"/>
        <v>36601.49557809149</v>
      </c>
      <c r="AD479" s="2">
        <f t="shared" si="1922"/>
        <v>56797.463556333256</v>
      </c>
      <c r="AE479" s="2">
        <f t="shared" si="1923"/>
        <v>40846.629866915166</v>
      </c>
      <c r="AF479" s="12">
        <f t="shared" si="1987"/>
        <v>2010</v>
      </c>
      <c r="AG479" s="13">
        <f t="shared" si="1981"/>
        <v>14.932917960777603</v>
      </c>
      <c r="AH479" s="13">
        <f t="shared" ref="AH479:AI479" si="2022">IF($B479=12,((AD479/AD467)-1)*100,"")</f>
        <v>11.84574158796754</v>
      </c>
      <c r="AI479" s="13">
        <f t="shared" si="2022"/>
        <v>14.932917960777626</v>
      </c>
      <c r="AK479" s="12"/>
      <c r="AS479" s="7">
        <f t="shared" si="1983"/>
        <v>14.932917960777603</v>
      </c>
      <c r="AT479" s="7">
        <f t="shared" ref="AT479:AU479" si="2023">((AD479/AD467)-1)*100</f>
        <v>11.84574158796754</v>
      </c>
      <c r="AU479" s="7">
        <f t="shared" si="2023"/>
        <v>14.932917960777626</v>
      </c>
      <c r="AV479" s="7">
        <f t="shared" si="1990"/>
        <v>-2.3092638912203256E-14</v>
      </c>
      <c r="AW479" s="7"/>
      <c r="AX479" s="7">
        <f t="shared" si="1901"/>
        <v>71.235246900719858</v>
      </c>
      <c r="AY479" s="7">
        <f t="shared" ref="AY479:AZ479" si="2024">((AD479/AD418)-1)*100</f>
        <v>22.848589947858432</v>
      </c>
      <c r="AZ479" s="7">
        <f t="shared" si="2024"/>
        <v>11.69416217742112</v>
      </c>
      <c r="BA479" s="7">
        <f t="shared" si="1903"/>
        <v>59.541084723298738</v>
      </c>
      <c r="BB479" s="7"/>
      <c r="BC479" s="7">
        <f t="shared" si="1843"/>
        <v>148.56825560511248</v>
      </c>
      <c r="BD479" s="7">
        <f t="shared" ref="BD479:BE479" si="2025">((AD479/AD367)-1)*100</f>
        <v>121.34234962832574</v>
      </c>
      <c r="BE479" s="7">
        <f t="shared" si="2025"/>
        <v>31.87403690419055</v>
      </c>
      <c r="BF479" s="7">
        <f t="shared" si="1845"/>
        <v>116.69421870092194</v>
      </c>
      <c r="BH479" s="1">
        <f t="shared" si="1993"/>
        <v>369</v>
      </c>
      <c r="BI479" s="1">
        <f t="shared" si="1994"/>
        <v>322</v>
      </c>
      <c r="BJ479" s="1">
        <f t="shared" si="1995"/>
        <v>349</v>
      </c>
      <c r="BK479" s="1">
        <f t="shared" si="1996"/>
        <v>248</v>
      </c>
      <c r="BL479" s="1">
        <f t="shared" si="1997"/>
        <v>457</v>
      </c>
      <c r="BN479" s="1">
        <f t="shared" si="1909"/>
        <v>408</v>
      </c>
      <c r="BO479" s="1">
        <f t="shared" si="1910"/>
        <v>382</v>
      </c>
      <c r="BP479" s="1">
        <f t="shared" si="1911"/>
        <v>359</v>
      </c>
      <c r="BQ479" s="1">
        <f t="shared" si="1912"/>
        <v>205</v>
      </c>
      <c r="BR479" s="1">
        <f t="shared" si="1913"/>
        <v>408</v>
      </c>
      <c r="BT479" s="1">
        <f t="shared" si="1850"/>
        <v>357</v>
      </c>
      <c r="BU479" s="1">
        <f t="shared" si="1851"/>
        <v>357</v>
      </c>
      <c r="BV479" s="1">
        <f t="shared" si="1852"/>
        <v>337</v>
      </c>
      <c r="BW479" s="1">
        <f t="shared" si="1853"/>
        <v>177</v>
      </c>
      <c r="BX479" s="1">
        <f t="shared" si="1854"/>
        <v>357</v>
      </c>
    </row>
    <row r="480" spans="1:76">
      <c r="A480" s="1">
        <v>2011</v>
      </c>
      <c r="B480" s="1">
        <v>1</v>
      </c>
      <c r="C480" s="4">
        <v>3.0526</v>
      </c>
      <c r="D480" s="4">
        <v>2.3702000000000001</v>
      </c>
      <c r="E480" s="2">
        <f t="shared" si="1928"/>
        <v>36555.093921919419</v>
      </c>
      <c r="F480" s="2">
        <f t="shared" si="1929"/>
        <v>42853.618541091964</v>
      </c>
      <c r="G480" s="5">
        <f t="shared" si="1930"/>
        <v>0.85302233898561108</v>
      </c>
      <c r="H480" s="4">
        <f t="shared" si="1931"/>
        <v>0.85270472964311095</v>
      </c>
      <c r="I480" s="4">
        <f t="shared" si="1932"/>
        <v>0.84083313956163119</v>
      </c>
      <c r="J480" s="4">
        <f t="shared" si="1933"/>
        <v>1.1871590081479755E-2</v>
      </c>
      <c r="K480" s="2" t="str">
        <f t="shared" si="1941"/>
        <v>GSCI</v>
      </c>
      <c r="L480" s="11">
        <f t="shared" si="1942"/>
        <v>200725.30580956637</v>
      </c>
      <c r="M480" s="2">
        <f t="shared" si="1934"/>
        <v>60174.048632612758</v>
      </c>
      <c r="N480" s="2">
        <f t="shared" si="1935"/>
        <v>30186.971281265709</v>
      </c>
      <c r="O480" s="2">
        <f t="shared" si="1936"/>
        <v>29987.077351347052</v>
      </c>
      <c r="P480" s="2">
        <f t="shared" si="1943"/>
        <v>36555.093921919419</v>
      </c>
      <c r="Q480" s="2">
        <f t="shared" si="1944"/>
        <v>42853.618541091964</v>
      </c>
      <c r="S480" s="1">
        <f t="shared" si="1752"/>
        <v>2011</v>
      </c>
      <c r="T480" s="1">
        <f t="shared" si="1753"/>
        <v>1</v>
      </c>
      <c r="U480" s="4">
        <v>3.6634000000000002</v>
      </c>
      <c r="V480" s="4">
        <v>2.3671000000000002</v>
      </c>
      <c r="X480" s="6">
        <v>40544</v>
      </c>
      <c r="Y480" s="2" t="str">
        <f t="shared" si="1754"/>
        <v>DBC</v>
      </c>
      <c r="Z480" s="11">
        <f t="shared" si="1776"/>
        <v>225984.41092399383</v>
      </c>
      <c r="AA480" s="16">
        <f t="shared" si="1797"/>
        <v>74397.459112177807</v>
      </c>
      <c r="AB480" s="16">
        <f t="shared" si="1798"/>
        <v>37432.776035243973</v>
      </c>
      <c r="AC480" s="16">
        <f t="shared" si="1799"/>
        <v>36964.683076933841</v>
      </c>
      <c r="AD480" s="2">
        <f t="shared" si="1922"/>
        <v>58878.181836255972</v>
      </c>
      <c r="AE480" s="2">
        <f t="shared" si="1923"/>
        <v>41813.510442494917</v>
      </c>
      <c r="AF480" s="12" t="str">
        <f t="shared" si="1987"/>
        <v/>
      </c>
      <c r="AG480" s="13" t="str">
        <f t="shared" si="1981"/>
        <v/>
      </c>
      <c r="AH480" s="13" t="str">
        <f t="shared" ref="AH480:AI480" si="2026">IF($B480=12,((AD480/AD468)-1)*100,"")</f>
        <v/>
      </c>
      <c r="AI480" s="13" t="str">
        <f t="shared" si="2026"/>
        <v/>
      </c>
      <c r="AK480" s="12"/>
      <c r="AS480" s="7">
        <f t="shared" si="1983"/>
        <v>23.587451651281157</v>
      </c>
      <c r="AT480" s="7">
        <f t="shared" ref="AT480:AU480" si="2027">((AD480/AD468)-1)*100</f>
        <v>25.515948874025305</v>
      </c>
      <c r="AU480" s="7">
        <f t="shared" si="2027"/>
        <v>22.04200346440366</v>
      </c>
      <c r="AV480" s="7">
        <f t="shared" si="1990"/>
        <v>1.545448186877497</v>
      </c>
      <c r="AW480" s="7"/>
      <c r="AX480" s="7">
        <f t="shared" si="1901"/>
        <v>77.463912957441437</v>
      </c>
      <c r="AY480" s="7">
        <f t="shared" ref="AY480:AZ480" si="2028">((AD480/AD419)-1)*100</f>
        <v>23.797882920435587</v>
      </c>
      <c r="AZ480" s="7">
        <f t="shared" si="2028"/>
        <v>14.309497315993847</v>
      </c>
      <c r="BA480" s="7">
        <f t="shared" si="1903"/>
        <v>63.154415641447592</v>
      </c>
      <c r="BB480" s="7"/>
      <c r="BC480" s="7">
        <f t="shared" si="1843"/>
        <v>189.37895249528626</v>
      </c>
      <c r="BD480" s="7">
        <f t="shared" ref="BD480:BE480" si="2029">((AD480/AD368)-1)*100</f>
        <v>157.68301395672233</v>
      </c>
      <c r="BE480" s="7">
        <f t="shared" si="2029"/>
        <v>46.783198794109396</v>
      </c>
      <c r="BF480" s="7">
        <f t="shared" si="1845"/>
        <v>142.59575370117687</v>
      </c>
      <c r="BH480" s="1">
        <f t="shared" si="1993"/>
        <v>370</v>
      </c>
      <c r="BI480" s="1">
        <f t="shared" si="1994"/>
        <v>323</v>
      </c>
      <c r="BJ480" s="1">
        <f t="shared" si="1995"/>
        <v>350</v>
      </c>
      <c r="BK480" s="1">
        <f t="shared" si="1996"/>
        <v>249</v>
      </c>
      <c r="BL480" s="1">
        <f t="shared" si="1997"/>
        <v>458</v>
      </c>
      <c r="BN480" s="1">
        <f t="shared" si="1909"/>
        <v>409</v>
      </c>
      <c r="BO480" s="1">
        <f t="shared" si="1910"/>
        <v>383</v>
      </c>
      <c r="BP480" s="1">
        <f t="shared" si="1911"/>
        <v>360</v>
      </c>
      <c r="BQ480" s="1">
        <f t="shared" si="1912"/>
        <v>206</v>
      </c>
      <c r="BR480" s="1">
        <f t="shared" si="1913"/>
        <v>409</v>
      </c>
      <c r="BT480" s="1">
        <f t="shared" si="1850"/>
        <v>358</v>
      </c>
      <c r="BU480" s="1">
        <f t="shared" si="1851"/>
        <v>358</v>
      </c>
      <c r="BV480" s="1">
        <f t="shared" si="1852"/>
        <v>338</v>
      </c>
      <c r="BW480" s="1">
        <f t="shared" si="1853"/>
        <v>178</v>
      </c>
      <c r="BX480" s="1">
        <f t="shared" si="1854"/>
        <v>358</v>
      </c>
    </row>
    <row r="481" spans="1:76">
      <c r="A481" s="1">
        <v>2011</v>
      </c>
      <c r="B481" s="1">
        <v>2</v>
      </c>
      <c r="C481" s="4">
        <v>3.7454000000000001</v>
      </c>
      <c r="D481" s="4">
        <v>3.4258999999999999</v>
      </c>
      <c r="E481" s="2">
        <f t="shared" si="1928"/>
        <v>37924.228409670992</v>
      </c>
      <c r="F481" s="2">
        <f t="shared" si="1929"/>
        <v>44321.740658691233</v>
      </c>
      <c r="G481" s="5">
        <f t="shared" si="1930"/>
        <v>0.85565746845807311</v>
      </c>
      <c r="H481" s="4">
        <f t="shared" si="1931"/>
        <v>0.85551686184783682</v>
      </c>
      <c r="I481" s="4">
        <f t="shared" si="1932"/>
        <v>0.84473427874490548</v>
      </c>
      <c r="J481" s="4">
        <f t="shared" si="1933"/>
        <v>1.0782583102931342E-2</v>
      </c>
      <c r="K481" s="2" t="str">
        <f t="shared" si="1941"/>
        <v>GSCI</v>
      </c>
      <c r="L481" s="11">
        <f t="shared" si="1942"/>
        <v>208243.2714133579</v>
      </c>
      <c r="M481" s="2">
        <f t="shared" si="1934"/>
        <v>62331.99873796109</v>
      </c>
      <c r="N481" s="2">
        <f t="shared" si="1935"/>
        <v>31317.594103634237</v>
      </c>
      <c r="O481" s="2">
        <f t="shared" si="1936"/>
        <v>31014.404634326853</v>
      </c>
      <c r="P481" s="2">
        <f t="shared" si="1943"/>
        <v>37924.228409670992</v>
      </c>
      <c r="Q481" s="2">
        <f t="shared" si="1944"/>
        <v>44321.740658691233</v>
      </c>
      <c r="S481" s="1">
        <f t="shared" si="1752"/>
        <v>2011</v>
      </c>
      <c r="T481" s="1">
        <f t="shared" si="1753"/>
        <v>2</v>
      </c>
      <c r="U481" s="4">
        <v>3.9188000000000001</v>
      </c>
      <c r="V481" s="4">
        <v>3.4134000000000002</v>
      </c>
      <c r="X481" s="6">
        <v>40575</v>
      </c>
      <c r="Y481" s="2" t="str">
        <f t="shared" si="1754"/>
        <v>DBC</v>
      </c>
      <c r="Z481" s="11">
        <f t="shared" si="1776"/>
        <v>234840.2880192833</v>
      </c>
      <c r="AA481" s="16">
        <f t="shared" si="1797"/>
        <v>77126.127231595019</v>
      </c>
      <c r="AB481" s="16">
        <f t="shared" si="1798"/>
        <v>38899.691662513113</v>
      </c>
      <c r="AC481" s="16">
        <f t="shared" si="1799"/>
        <v>38226.435569081907</v>
      </c>
      <c r="AD481" s="2">
        <f t="shared" si="1922"/>
        <v>61185.500026055168</v>
      </c>
      <c r="AE481" s="2">
        <f t="shared" si="1923"/>
        <v>43240.772807939044</v>
      </c>
      <c r="AF481" s="12" t="str">
        <f t="shared" si="1987"/>
        <v/>
      </c>
      <c r="AG481" s="13" t="str">
        <f t="shared" si="1981"/>
        <v/>
      </c>
      <c r="AH481" s="13" t="str">
        <f t="shared" ref="AH481:AI481" si="2030">IF($B481=12,((AD481/AD469)-1)*100,"")</f>
        <v/>
      </c>
      <c r="AI481" s="13" t="str">
        <f t="shared" si="2030"/>
        <v/>
      </c>
      <c r="AK481" s="12"/>
      <c r="AS481" s="7">
        <f t="shared" si="1983"/>
        <v>24.588052006603856</v>
      </c>
      <c r="AT481" s="7">
        <f t="shared" ref="AT481:AU481" si="2031">((AD481/AD469)-1)*100</f>
        <v>25.900730762289072</v>
      </c>
      <c r="AU481" s="7">
        <f t="shared" si="2031"/>
        <v>22.431745321453377</v>
      </c>
      <c r="AV481" s="7">
        <f t="shared" si="1990"/>
        <v>2.1563066851504793</v>
      </c>
      <c r="AW481" s="7"/>
      <c r="AX481" s="7">
        <f t="shared" si="1901"/>
        <v>79.664097432167651</v>
      </c>
      <c r="AY481" s="7">
        <f t="shared" ref="AY481:AZ481" si="2032">((AD481/AD420)-1)*100</f>
        <v>23.305107684181504</v>
      </c>
      <c r="AZ481" s="7">
        <f t="shared" si="2032"/>
        <v>15.163871334134127</v>
      </c>
      <c r="BA481" s="7">
        <f t="shared" si="1903"/>
        <v>64.500226098033522</v>
      </c>
      <c r="BB481" s="7"/>
      <c r="BC481" s="7">
        <f t="shared" si="1843"/>
        <v>216.68813404488486</v>
      </c>
      <c r="BD481" s="7">
        <f t="shared" ref="BD481:BE481" si="2033">((AD481/AD369)-1)*100</f>
        <v>182.00099613791258</v>
      </c>
      <c r="BE481" s="7">
        <f t="shared" si="2033"/>
        <v>48.956033028585999</v>
      </c>
      <c r="BF481" s="7">
        <f t="shared" si="1845"/>
        <v>167.73210101629886</v>
      </c>
      <c r="BH481" s="1">
        <f t="shared" si="1993"/>
        <v>371</v>
      </c>
      <c r="BI481" s="1">
        <f t="shared" si="1994"/>
        <v>324</v>
      </c>
      <c r="BJ481" s="1">
        <f t="shared" si="1995"/>
        <v>351</v>
      </c>
      <c r="BK481" s="1">
        <f t="shared" si="1996"/>
        <v>250</v>
      </c>
      <c r="BL481" s="1">
        <f t="shared" si="1997"/>
        <v>459</v>
      </c>
      <c r="BN481" s="1">
        <f t="shared" si="1909"/>
        <v>410</v>
      </c>
      <c r="BO481" s="1">
        <f t="shared" si="1910"/>
        <v>384</v>
      </c>
      <c r="BP481" s="1">
        <f t="shared" si="1911"/>
        <v>361</v>
      </c>
      <c r="BQ481" s="1">
        <f t="shared" si="1912"/>
        <v>207</v>
      </c>
      <c r="BR481" s="1">
        <f t="shared" si="1913"/>
        <v>410</v>
      </c>
      <c r="BT481" s="1">
        <f t="shared" si="1850"/>
        <v>359</v>
      </c>
      <c r="BU481" s="1">
        <f t="shared" si="1851"/>
        <v>359</v>
      </c>
      <c r="BV481" s="1">
        <f t="shared" si="1852"/>
        <v>339</v>
      </c>
      <c r="BW481" s="1">
        <f t="shared" si="1853"/>
        <v>179</v>
      </c>
      <c r="BX481" s="1">
        <f t="shared" si="1854"/>
        <v>359</v>
      </c>
    </row>
    <row r="482" spans="1:76">
      <c r="A482" s="1">
        <v>2011</v>
      </c>
      <c r="B482" s="1">
        <v>3</v>
      </c>
      <c r="C482" s="4">
        <v>4.3518999999999997</v>
      </c>
      <c r="D482" s="4">
        <v>3.9800000000000002E-2</v>
      </c>
      <c r="E482" s="2">
        <f t="shared" si="1928"/>
        <v>39574.65290583147</v>
      </c>
      <c r="F482" s="2">
        <f t="shared" si="1929"/>
        <v>44339.380711473386</v>
      </c>
      <c r="G482" s="5">
        <f t="shared" si="1930"/>
        <v>0.89253959506906277</v>
      </c>
      <c r="H482" s="4">
        <f t="shared" si="1931"/>
        <v>0.89077660777281398</v>
      </c>
      <c r="I482" s="4">
        <f t="shared" si="1932"/>
        <v>0.85731462514599954</v>
      </c>
      <c r="J482" s="4">
        <f t="shared" si="1933"/>
        <v>3.3461982626814435E-2</v>
      </c>
      <c r="K482" s="2" t="str">
        <f t="shared" si="1941"/>
        <v>GSCI</v>
      </c>
      <c r="L482" s="11">
        <f t="shared" si="1942"/>
        <v>217305.81034199585</v>
      </c>
      <c r="M482" s="2">
        <f t="shared" si="1934"/>
        <v>63707.252848801611</v>
      </c>
      <c r="N482" s="2">
        <f t="shared" si="1935"/>
        <v>32680.5044814303</v>
      </c>
      <c r="O482" s="2">
        <f t="shared" si="1936"/>
        <v>31026.74836737131</v>
      </c>
      <c r="P482" s="2">
        <f t="shared" si="1943"/>
        <v>39574.65290583147</v>
      </c>
      <c r="Q482" s="2">
        <f t="shared" si="1944"/>
        <v>44339.380711473386</v>
      </c>
      <c r="S482" s="1">
        <f t="shared" si="1752"/>
        <v>2011</v>
      </c>
      <c r="T482" s="1">
        <f t="shared" si="1753"/>
        <v>3</v>
      </c>
      <c r="U482" s="4">
        <v>2.9630000000000001</v>
      </c>
      <c r="V482" s="4">
        <v>4.6199999999999998E-2</v>
      </c>
      <c r="X482" s="6">
        <v>40603</v>
      </c>
      <c r="Y482" s="2" t="str">
        <f t="shared" si="1754"/>
        <v>DBC</v>
      </c>
      <c r="Z482" s="11">
        <f t="shared" si="1776"/>
        <v>241798.60575329466</v>
      </c>
      <c r="AA482" s="16">
        <f t="shared" si="1797"/>
        <v>78296.385708788206</v>
      </c>
      <c r="AB482" s="16">
        <f t="shared" si="1798"/>
        <v>40052.289526473374</v>
      </c>
      <c r="AC482" s="16">
        <f t="shared" si="1799"/>
        <v>38244.096182314825</v>
      </c>
      <c r="AD482" s="2">
        <f t="shared" si="1922"/>
        <v>62998.426391827183</v>
      </c>
      <c r="AE482" s="2">
        <f t="shared" si="1923"/>
        <v>43260.75004497631</v>
      </c>
      <c r="AF482" s="12" t="str">
        <f t="shared" si="1987"/>
        <v/>
      </c>
      <c r="AG482" s="13" t="str">
        <f t="shared" si="1981"/>
        <v/>
      </c>
      <c r="AH482" s="13" t="str">
        <f t="shared" ref="AH482:AI482" si="2034">IF($B482=12,((AD482/AD470)-1)*100,"")</f>
        <v/>
      </c>
      <c r="AI482" s="13" t="str">
        <f t="shared" si="2034"/>
        <v/>
      </c>
      <c r="AK482" s="12"/>
      <c r="AS482" s="7">
        <f t="shared" si="1983"/>
        <v>21.011979532760527</v>
      </c>
      <c r="AT482" s="7">
        <f t="shared" ref="AT482:AU482" si="2035">((AD482/AD470)-1)*100</f>
        <v>29.576229093639974</v>
      </c>
      <c r="AU482" s="7">
        <f t="shared" si="2035"/>
        <v>15.548794817440825</v>
      </c>
      <c r="AV482" s="7">
        <f t="shared" si="1990"/>
        <v>5.4631847153197022</v>
      </c>
      <c r="AW482" s="7"/>
      <c r="AX482" s="7">
        <f t="shared" si="1901"/>
        <v>84.499543346930153</v>
      </c>
      <c r="AY482" s="7">
        <f t="shared" ref="AY482:AZ482" si="2036">((AD482/AD421)-1)*100</f>
        <v>41.228978976572606</v>
      </c>
      <c r="AZ482" s="7">
        <f t="shared" si="2036"/>
        <v>14.913131809055557</v>
      </c>
      <c r="BA482" s="7">
        <f t="shared" si="1903"/>
        <v>69.586411537874596</v>
      </c>
      <c r="BB482" s="7"/>
      <c r="BC482" s="7">
        <f t="shared" si="1843"/>
        <v>202.89020454220184</v>
      </c>
      <c r="BD482" s="7">
        <f t="shared" ref="BD482:BE482" si="2037">((AD482/AD370)-1)*100</f>
        <v>206.83624679642114</v>
      </c>
      <c r="BE482" s="7">
        <f t="shared" si="2037"/>
        <v>38.430231386881573</v>
      </c>
      <c r="BF482" s="7">
        <f t="shared" si="1845"/>
        <v>164.45997315532026</v>
      </c>
      <c r="BH482" s="1">
        <f t="shared" si="1993"/>
        <v>372</v>
      </c>
      <c r="BI482" s="1">
        <f t="shared" si="1994"/>
        <v>325</v>
      </c>
      <c r="BJ482" s="1">
        <f t="shared" si="1995"/>
        <v>352</v>
      </c>
      <c r="BK482" s="1">
        <f t="shared" si="1996"/>
        <v>251</v>
      </c>
      <c r="BL482" s="1">
        <f t="shared" si="1997"/>
        <v>460</v>
      </c>
      <c r="BN482" s="1">
        <f t="shared" si="1909"/>
        <v>411</v>
      </c>
      <c r="BO482" s="1">
        <f t="shared" si="1910"/>
        <v>385</v>
      </c>
      <c r="BP482" s="1">
        <f t="shared" si="1911"/>
        <v>362</v>
      </c>
      <c r="BQ482" s="1">
        <f t="shared" si="1912"/>
        <v>208</v>
      </c>
      <c r="BR482" s="1">
        <f t="shared" si="1913"/>
        <v>411</v>
      </c>
      <c r="BT482" s="1">
        <f t="shared" si="1850"/>
        <v>360</v>
      </c>
      <c r="BU482" s="1">
        <f t="shared" si="1851"/>
        <v>360</v>
      </c>
      <c r="BV482" s="1">
        <f t="shared" si="1852"/>
        <v>340</v>
      </c>
      <c r="BW482" s="1">
        <f t="shared" si="1853"/>
        <v>180</v>
      </c>
      <c r="BX482" s="1">
        <f t="shared" si="1854"/>
        <v>360</v>
      </c>
    </row>
    <row r="483" spans="1:76">
      <c r="A483" s="1">
        <v>2011</v>
      </c>
      <c r="B483" s="1">
        <v>4</v>
      </c>
      <c r="C483" s="4">
        <v>4.4115000000000002</v>
      </c>
      <c r="D483" s="4">
        <v>2.9615</v>
      </c>
      <c r="E483" s="2">
        <f t="shared" si="1928"/>
        <v>41320.48871877222</v>
      </c>
      <c r="F483" s="2">
        <f t="shared" si="1929"/>
        <v>45652.491471243666</v>
      </c>
      <c r="G483" s="5">
        <f t="shared" si="1930"/>
        <v>0.90510917120043366</v>
      </c>
      <c r="H483" s="4">
        <f t="shared" si="1931"/>
        <v>0.90442666818007078</v>
      </c>
      <c r="I483" s="4">
        <f t="shared" si="1932"/>
        <v>0.86989213726558756</v>
      </c>
      <c r="J483" s="4">
        <f t="shared" si="1933"/>
        <v>3.4534530914483219E-2</v>
      </c>
      <c r="K483" s="2" t="str">
        <f t="shared" si="1941"/>
        <v>GSCI</v>
      </c>
      <c r="L483" s="11">
        <f t="shared" si="1942"/>
        <v>226892.25616523298</v>
      </c>
      <c r="M483" s="2">
        <f t="shared" si="1934"/>
        <v>66067.810456899606</v>
      </c>
      <c r="N483" s="2">
        <f t="shared" si="1935"/>
        <v>34122.204936628594</v>
      </c>
      <c r="O483" s="2">
        <f t="shared" si="1936"/>
        <v>31945.605520271009</v>
      </c>
      <c r="P483" s="2">
        <f t="shared" si="1943"/>
        <v>41320.48871877222</v>
      </c>
      <c r="Q483" s="2">
        <f t="shared" si="1944"/>
        <v>45652.491471243666</v>
      </c>
      <c r="S483" s="1">
        <f t="shared" si="1752"/>
        <v>2011</v>
      </c>
      <c r="T483" s="1">
        <f t="shared" si="1753"/>
        <v>4</v>
      </c>
      <c r="U483" s="4">
        <v>4.5454999999999997</v>
      </c>
      <c r="V483" s="4">
        <v>2.9523000000000001</v>
      </c>
      <c r="X483" s="6">
        <v>40634</v>
      </c>
      <c r="Y483" s="2" t="str">
        <f t="shared" si="1754"/>
        <v>DBC</v>
      </c>
      <c r="Z483" s="11">
        <f t="shared" si="1776"/>
        <v>252789.56137781066</v>
      </c>
      <c r="AA483" s="16">
        <f t="shared" si="1797"/>
        <v>81246.04298080453</v>
      </c>
      <c r="AB483" s="16">
        <f t="shared" si="1798"/>
        <v>41872.866346899224</v>
      </c>
      <c r="AC483" s="16">
        <f t="shared" si="1799"/>
        <v>39373.176633905307</v>
      </c>
      <c r="AD483" s="2">
        <f t="shared" si="1922"/>
        <v>65862.019863467693</v>
      </c>
      <c r="AE483" s="2">
        <f t="shared" si="1923"/>
        <v>44537.937168554141</v>
      </c>
      <c r="AF483" s="12" t="str">
        <f t="shared" si="1987"/>
        <v/>
      </c>
      <c r="AG483" s="13" t="str">
        <f t="shared" si="1981"/>
        <v/>
      </c>
      <c r="AH483" s="13" t="str">
        <f t="shared" ref="AH483:AI483" si="2038">IF($B483=12,((AD483/AD471)-1)*100,"")</f>
        <v/>
      </c>
      <c r="AI483" s="13" t="str">
        <f t="shared" si="2038"/>
        <v/>
      </c>
      <c r="AK483" s="12"/>
      <c r="AS483" s="7">
        <f t="shared" si="1983"/>
        <v>24.55163807260703</v>
      </c>
      <c r="AT483" s="7">
        <f t="shared" ref="AT483:AU483" si="2039">((AD483/AD471)-1)*100</f>
        <v>30.756654173716647</v>
      </c>
      <c r="AU483" s="7">
        <f t="shared" si="2039"/>
        <v>17.116263435310586</v>
      </c>
      <c r="AV483" s="7">
        <f t="shared" si="1990"/>
        <v>7.4353746372964444</v>
      </c>
      <c r="AW483" s="7"/>
      <c r="AX483" s="7">
        <f t="shared" si="1901"/>
        <v>90.544370322867124</v>
      </c>
      <c r="AY483" s="7">
        <f t="shared" ref="AY483:AZ483" si="2040">((AD483/AD422)-1)*100</f>
        <v>42.472240764497002</v>
      </c>
      <c r="AZ483" s="7">
        <f t="shared" si="2040"/>
        <v>16.869502878579425</v>
      </c>
      <c r="BA483" s="7">
        <f t="shared" si="1903"/>
        <v>73.674867444287699</v>
      </c>
      <c r="BB483" s="7"/>
      <c r="BC483" s="7">
        <f t="shared" si="1843"/>
        <v>213.95056908190531</v>
      </c>
      <c r="BD483" s="7">
        <f t="shared" ref="BD483:BE483" si="2041">((AD483/AD371)-1)*100</f>
        <v>225.09292014398113</v>
      </c>
      <c r="BE483" s="7">
        <f t="shared" si="2041"/>
        <v>41.298548426486462</v>
      </c>
      <c r="BF483" s="7">
        <f t="shared" si="1845"/>
        <v>172.65202065541885</v>
      </c>
      <c r="BH483" s="1">
        <f t="shared" si="1993"/>
        <v>373</v>
      </c>
      <c r="BI483" s="1">
        <f t="shared" si="1994"/>
        <v>326</v>
      </c>
      <c r="BJ483" s="1">
        <f t="shared" si="1995"/>
        <v>353</v>
      </c>
      <c r="BK483" s="1">
        <f t="shared" si="1996"/>
        <v>252</v>
      </c>
      <c r="BL483" s="1">
        <f t="shared" si="1997"/>
        <v>461</v>
      </c>
      <c r="BN483" s="1">
        <f t="shared" si="1909"/>
        <v>412</v>
      </c>
      <c r="BO483" s="1">
        <f t="shared" si="1910"/>
        <v>386</v>
      </c>
      <c r="BP483" s="1">
        <f t="shared" si="1911"/>
        <v>363</v>
      </c>
      <c r="BQ483" s="1">
        <f t="shared" si="1912"/>
        <v>209</v>
      </c>
      <c r="BR483" s="1">
        <f t="shared" si="1913"/>
        <v>412</v>
      </c>
      <c r="BT483" s="1">
        <f t="shared" si="1850"/>
        <v>361</v>
      </c>
      <c r="BU483" s="1">
        <f t="shared" si="1851"/>
        <v>361</v>
      </c>
      <c r="BV483" s="1">
        <f t="shared" si="1852"/>
        <v>341</v>
      </c>
      <c r="BW483" s="1">
        <f t="shared" si="1853"/>
        <v>181</v>
      </c>
      <c r="BX483" s="1">
        <f t="shared" si="1854"/>
        <v>361</v>
      </c>
    </row>
    <row r="484" spans="1:76">
      <c r="A484" s="1">
        <v>2011</v>
      </c>
      <c r="B484" s="1">
        <v>5</v>
      </c>
      <c r="C484" s="4">
        <v>-6.8891</v>
      </c>
      <c r="D484" s="4">
        <v>-1.1318999999999999</v>
      </c>
      <c r="E484" s="2">
        <f t="shared" si="1928"/>
        <v>38473.878930447281</v>
      </c>
      <c r="F484" s="2">
        <f t="shared" si="1929"/>
        <v>45135.750920280661</v>
      </c>
      <c r="G484" s="5">
        <f t="shared" si="1930"/>
        <v>0.85240365222681991</v>
      </c>
      <c r="H484" s="4">
        <f t="shared" si="1931"/>
        <v>0.85488093870078419</v>
      </c>
      <c r="I484" s="4">
        <f t="shared" si="1932"/>
        <v>0.86528990436064868</v>
      </c>
      <c r="J484" s="4">
        <f t="shared" si="1933"/>
        <v>-1.0408965659864489E-2</v>
      </c>
      <c r="K484" s="2" t="str">
        <f t="shared" si="1941"/>
        <v>GSCI</v>
      </c>
      <c r="L484" s="11">
        <f t="shared" si="1942"/>
        <v>211261.42174575391</v>
      </c>
      <c r="M484" s="2">
        <f t="shared" si="1934"/>
        <v>63355.505327726372</v>
      </c>
      <c r="N484" s="2">
        <f t="shared" si="1935"/>
        <v>31771.492116339312</v>
      </c>
      <c r="O484" s="2">
        <f t="shared" si="1936"/>
        <v>31584.01321138706</v>
      </c>
      <c r="P484" s="2">
        <f t="shared" si="1943"/>
        <v>38473.878930447281</v>
      </c>
      <c r="Q484" s="2">
        <f t="shared" si="1944"/>
        <v>45135.750920280661</v>
      </c>
      <c r="S484" s="1">
        <f t="shared" si="1752"/>
        <v>2011</v>
      </c>
      <c r="T484" s="1">
        <f t="shared" si="1753"/>
        <v>5</v>
      </c>
      <c r="U484" s="4">
        <v>-5.1924000000000001</v>
      </c>
      <c r="V484" s="4">
        <v>-1.1376999999999999</v>
      </c>
      <c r="X484" s="6">
        <v>40664</v>
      </c>
      <c r="Y484" s="2" t="str">
        <f t="shared" si="1754"/>
        <v>DBC</v>
      </c>
      <c r="Z484" s="11">
        <f t="shared" si="1776"/>
        <v>239663.71619282922</v>
      </c>
      <c r="AA484" s="16">
        <f t="shared" si="1797"/>
        <v>78623.887638044194</v>
      </c>
      <c r="AB484" s="16">
        <f t="shared" si="1798"/>
        <v>39698.659634702832</v>
      </c>
      <c r="AC484" s="16">
        <f t="shared" si="1799"/>
        <v>38925.22800334137</v>
      </c>
      <c r="AD484" s="2">
        <f t="shared" si="1922"/>
        <v>62442.200344076999</v>
      </c>
      <c r="AE484" s="2">
        <f t="shared" si="1923"/>
        <v>44031.2290573875</v>
      </c>
      <c r="AF484" s="12" t="str">
        <f t="shared" si="1987"/>
        <v/>
      </c>
      <c r="AG484" s="13" t="str">
        <f t="shared" si="1981"/>
        <v/>
      </c>
      <c r="AH484" s="13" t="str">
        <f t="shared" ref="AH484:AI484" si="2042">IF($B484=12,((AD484/AD472)-1)*100,"")</f>
        <v/>
      </c>
      <c r="AI484" s="13" t="str">
        <f t="shared" si="2042"/>
        <v/>
      </c>
      <c r="AK484" s="12"/>
      <c r="AS484" s="7">
        <f t="shared" si="1983"/>
        <v>28.311904066671211</v>
      </c>
      <c r="AT484" s="7">
        <f t="shared" ref="AT484:AU484" si="2043">((AD484/AD472)-1)*100</f>
        <v>38.27543452534519</v>
      </c>
      <c r="AU484" s="7">
        <f t="shared" si="2043"/>
        <v>25.81205933139379</v>
      </c>
      <c r="AV484" s="7">
        <f t="shared" si="1990"/>
        <v>2.4998447352774207</v>
      </c>
      <c r="AW484" s="7"/>
      <c r="AX484" s="7">
        <f t="shared" si="1901"/>
        <v>78.278900228483053</v>
      </c>
      <c r="AY484" s="7">
        <f t="shared" ref="AY484:AZ484" si="2044">((AD484/AD423)-1)*100</f>
        <v>26.817548377716527</v>
      </c>
      <c r="AZ484" s="7">
        <f t="shared" si="2044"/>
        <v>14.023030173926077</v>
      </c>
      <c r="BA484" s="7">
        <f t="shared" si="1903"/>
        <v>64.255870054556979</v>
      </c>
      <c r="BB484" s="7"/>
      <c r="BC484" s="7">
        <f t="shared" si="1843"/>
        <v>202.06856490603667</v>
      </c>
      <c r="BD484" s="7">
        <f t="shared" ref="BD484:BE484" si="2045">((AD484/AD372)-1)*100</f>
        <v>218.13839514866834</v>
      </c>
      <c r="BE484" s="7">
        <f t="shared" si="2045"/>
        <v>41.765160910317164</v>
      </c>
      <c r="BF484" s="7">
        <f t="shared" si="1845"/>
        <v>160.30340399571952</v>
      </c>
      <c r="BH484" s="1">
        <f t="shared" si="1993"/>
        <v>374</v>
      </c>
      <c r="BI484" s="1">
        <f t="shared" si="1994"/>
        <v>327</v>
      </c>
      <c r="BJ484" s="1">
        <f t="shared" si="1995"/>
        <v>354</v>
      </c>
      <c r="BK484" s="1">
        <f t="shared" si="1996"/>
        <v>253</v>
      </c>
      <c r="BL484" s="1">
        <f t="shared" si="1997"/>
        <v>462</v>
      </c>
      <c r="BN484" s="1">
        <f t="shared" si="1909"/>
        <v>413</v>
      </c>
      <c r="BO484" s="1">
        <f t="shared" si="1910"/>
        <v>387</v>
      </c>
      <c r="BP484" s="1">
        <f t="shared" si="1911"/>
        <v>364</v>
      </c>
      <c r="BQ484" s="1">
        <f t="shared" si="1912"/>
        <v>210</v>
      </c>
      <c r="BR484" s="1">
        <f t="shared" si="1913"/>
        <v>413</v>
      </c>
      <c r="BT484" s="1">
        <f t="shared" si="1850"/>
        <v>362</v>
      </c>
      <c r="BU484" s="1">
        <f t="shared" si="1851"/>
        <v>362</v>
      </c>
      <c r="BV484" s="1">
        <f t="shared" si="1852"/>
        <v>342</v>
      </c>
      <c r="BW484" s="1">
        <f t="shared" si="1853"/>
        <v>182</v>
      </c>
      <c r="BX484" s="1">
        <f t="shared" si="1854"/>
        <v>362</v>
      </c>
    </row>
    <row r="485" spans="1:76">
      <c r="A485" s="1">
        <v>2011</v>
      </c>
      <c r="B485" s="1">
        <v>6</v>
      </c>
      <c r="C485" s="4">
        <v>-5.3061999999999996</v>
      </c>
      <c r="D485" s="4">
        <v>-1.6669</v>
      </c>
      <c r="E485" s="2">
        <f t="shared" si="1928"/>
        <v>36432.377966639891</v>
      </c>
      <c r="F485" s="2">
        <f t="shared" si="1929"/>
        <v>44383.383088190501</v>
      </c>
      <c r="G485" s="5">
        <f t="shared" si="1930"/>
        <v>0.8208562626748882</v>
      </c>
      <c r="H485" s="4">
        <f t="shared" si="1931"/>
        <v>0.82247648534278794</v>
      </c>
      <c r="I485" s="4">
        <f t="shared" si="1932"/>
        <v>0.85359684075913278</v>
      </c>
      <c r="J485" s="4">
        <f t="shared" si="1933"/>
        <v>-3.1120355416344836E-2</v>
      </c>
      <c r="K485" s="2" t="str">
        <f t="shared" si="1941"/>
        <v xml:space="preserve">      SPX</v>
      </c>
      <c r="L485" s="11">
        <f t="shared" si="1942"/>
        <v>207739.90510667392</v>
      </c>
      <c r="M485" s="2">
        <f t="shared" si="1934"/>
        <v>61143.172496828563</v>
      </c>
      <c r="N485" s="2">
        <f t="shared" si="1935"/>
        <v>30085.633201662116</v>
      </c>
      <c r="O485" s="2">
        <f t="shared" si="1936"/>
        <v>31057.539295166447</v>
      </c>
      <c r="P485" s="2">
        <f t="shared" si="1943"/>
        <v>36432.377966639891</v>
      </c>
      <c r="Q485" s="2">
        <f t="shared" si="1944"/>
        <v>44383.383088190501</v>
      </c>
      <c r="S485" s="1">
        <f t="shared" si="1752"/>
        <v>2011</v>
      </c>
      <c r="T485" s="1">
        <f t="shared" si="1753"/>
        <v>6</v>
      </c>
      <c r="U485" s="4">
        <v>-3.7940999999999998</v>
      </c>
      <c r="V485" s="4">
        <v>-1.6536999999999999</v>
      </c>
      <c r="X485" s="6">
        <v>40695</v>
      </c>
      <c r="Y485" s="2" t="str">
        <f t="shared" si="1754"/>
        <v xml:space="preserve">      SPY</v>
      </c>
      <c r="Z485" s="11">
        <f t="shared" si="1776"/>
        <v>235700.3973181484</v>
      </c>
      <c r="AA485" s="16">
        <f t="shared" si="1797"/>
        <v>76473.974297352688</v>
      </c>
      <c r="AB485" s="16">
        <f t="shared" si="1798"/>
        <v>38192.452789502575</v>
      </c>
      <c r="AC485" s="16">
        <f t="shared" si="1799"/>
        <v>38281.521507850113</v>
      </c>
      <c r="AD485" s="2">
        <f t="shared" si="1922"/>
        <v>60073.080820822375</v>
      </c>
      <c r="AE485" s="2">
        <f t="shared" si="1923"/>
        <v>43303.084622465482</v>
      </c>
      <c r="AF485" s="12" t="str">
        <f t="shared" si="1987"/>
        <v/>
      </c>
      <c r="AG485" s="13" t="str">
        <f t="shared" si="1981"/>
        <v/>
      </c>
      <c r="AH485" s="13" t="str">
        <f t="shared" ref="AH485:AI485" si="2046">IF($B485=12,((AD485/AD473)-1)*100,"")</f>
        <v/>
      </c>
      <c r="AI485" s="13" t="str">
        <f t="shared" si="2046"/>
        <v/>
      </c>
      <c r="AK485" s="12"/>
      <c r="AS485" s="7">
        <f t="shared" si="1983"/>
        <v>33.16688979949587</v>
      </c>
      <c r="AT485" s="7">
        <f t="shared" ref="AT485:AU485" si="2047">((AD485/AD473)-1)*100</f>
        <v>34.501786322463744</v>
      </c>
      <c r="AU485" s="7">
        <f t="shared" si="2047"/>
        <v>30.572457499546779</v>
      </c>
      <c r="AV485" s="7">
        <f t="shared" si="1990"/>
        <v>2.5944322999490907</v>
      </c>
      <c r="AW485" s="7"/>
      <c r="AX485" s="7">
        <f t="shared" si="1901"/>
        <v>76.089648440181819</v>
      </c>
      <c r="AY485" s="7">
        <f t="shared" ref="AY485:AZ485" si="2048">((AD485/AD424)-1)*100</f>
        <v>22.534085684015693</v>
      </c>
      <c r="AZ485" s="7">
        <f t="shared" si="2048"/>
        <v>15.46097550381722</v>
      </c>
      <c r="BA485" s="7">
        <f t="shared" si="1903"/>
        <v>60.628672936364595</v>
      </c>
      <c r="BB485" s="7"/>
      <c r="BC485" s="7">
        <f t="shared" si="1843"/>
        <v>202.89489696790875</v>
      </c>
      <c r="BD485" s="7">
        <f t="shared" ref="BD485:BE485" si="2049">((AD485/AD373)-1)*100</f>
        <v>193.25838024905408</v>
      </c>
      <c r="BE485" s="7">
        <f t="shared" si="2049"/>
        <v>42.152970538085242</v>
      </c>
      <c r="BF485" s="7">
        <f t="shared" si="1845"/>
        <v>160.74192642982351</v>
      </c>
      <c r="BH485" s="1">
        <f t="shared" si="1993"/>
        <v>375</v>
      </c>
      <c r="BI485" s="1">
        <f t="shared" si="1994"/>
        <v>328</v>
      </c>
      <c r="BJ485" s="1">
        <f t="shared" si="1995"/>
        <v>355</v>
      </c>
      <c r="BK485" s="1">
        <f t="shared" si="1996"/>
        <v>254</v>
      </c>
      <c r="BL485" s="1">
        <f t="shared" si="1997"/>
        <v>463</v>
      </c>
      <c r="BN485" s="1">
        <f t="shared" si="1909"/>
        <v>414</v>
      </c>
      <c r="BO485" s="1">
        <f t="shared" si="1910"/>
        <v>388</v>
      </c>
      <c r="BP485" s="1">
        <f t="shared" si="1911"/>
        <v>365</v>
      </c>
      <c r="BQ485" s="1">
        <f t="shared" si="1912"/>
        <v>211</v>
      </c>
      <c r="BR485" s="1">
        <f t="shared" si="1913"/>
        <v>414</v>
      </c>
      <c r="BT485" s="1">
        <f t="shared" si="1850"/>
        <v>363</v>
      </c>
      <c r="BU485" s="1">
        <f t="shared" si="1851"/>
        <v>363</v>
      </c>
      <c r="BV485" s="1">
        <f t="shared" si="1852"/>
        <v>343</v>
      </c>
      <c r="BW485" s="1">
        <f t="shared" si="1853"/>
        <v>183</v>
      </c>
      <c r="BX485" s="1">
        <f t="shared" si="1854"/>
        <v>363</v>
      </c>
    </row>
    <row r="486" spans="1:76">
      <c r="A486" s="1">
        <v>2011</v>
      </c>
      <c r="B486" s="1">
        <v>7</v>
      </c>
      <c r="C486" s="4">
        <v>2.4363999999999999</v>
      </c>
      <c r="D486" s="4">
        <v>-2.0335000000000001</v>
      </c>
      <c r="E486" s="2">
        <f t="shared" si="1928"/>
        <v>37320.016423419111</v>
      </c>
      <c r="F486" s="2">
        <f t="shared" si="1929"/>
        <v>43480.846993092149</v>
      </c>
      <c r="G486" s="5">
        <f t="shared" si="1930"/>
        <v>0.8583093247780611</v>
      </c>
      <c r="H486" s="4">
        <f t="shared" si="1931"/>
        <v>0.85660299909066717</v>
      </c>
      <c r="I486" s="4">
        <f t="shared" si="1932"/>
        <v>0.85483696813253496</v>
      </c>
      <c r="J486" s="4">
        <f t="shared" si="1933"/>
        <v>1.7660309581322142E-3</v>
      </c>
      <c r="K486" s="2" t="str">
        <f t="shared" si="1941"/>
        <v xml:space="preserve">      SPX</v>
      </c>
      <c r="L486" s="11">
        <f t="shared" si="1942"/>
        <v>203515.5141363297</v>
      </c>
      <c r="M486" s="2">
        <f t="shared" si="1934"/>
        <v>61244.623802586648</v>
      </c>
      <c r="N486" s="2">
        <f t="shared" si="1935"/>
        <v>30818.639568987415</v>
      </c>
      <c r="O486" s="2">
        <f t="shared" si="1936"/>
        <v>30425.984233599236</v>
      </c>
      <c r="P486" s="2">
        <f t="shared" si="1943"/>
        <v>37320.016423419111</v>
      </c>
      <c r="Q486" s="2">
        <f t="shared" si="1944"/>
        <v>43480.846993092149</v>
      </c>
      <c r="S486" s="1">
        <f t="shared" si="1752"/>
        <v>2011</v>
      </c>
      <c r="T486" s="1">
        <f t="shared" si="1753"/>
        <v>7</v>
      </c>
      <c r="U486" s="4">
        <v>3.8752</v>
      </c>
      <c r="V486" s="4">
        <v>-2.0373999999999999</v>
      </c>
      <c r="X486" s="6">
        <v>40725</v>
      </c>
      <c r="Y486" s="2" t="str">
        <f t="shared" si="1754"/>
        <v xml:space="preserve">      SPY</v>
      </c>
      <c r="Z486" s="11">
        <f t="shared" si="1776"/>
        <v>230898.23742318846</v>
      </c>
      <c r="AA486" s="16">
        <f t="shared" si="1797"/>
        <v>77174.060508650553</v>
      </c>
      <c r="AB486" s="16">
        <f t="shared" si="1798"/>
        <v>39672.486720001376</v>
      </c>
      <c r="AC486" s="16">
        <f t="shared" si="1799"/>
        <v>37501.573788649177</v>
      </c>
      <c r="AD486" s="2">
        <f t="shared" si="1922"/>
        <v>62401.032848790877</v>
      </c>
      <c r="AE486" s="2">
        <f t="shared" si="1923"/>
        <v>42420.827576367366</v>
      </c>
      <c r="AF486" s="12" t="str">
        <f t="shared" si="1987"/>
        <v/>
      </c>
      <c r="AG486" s="13" t="str">
        <f t="shared" si="1981"/>
        <v/>
      </c>
      <c r="AH486" s="13" t="str">
        <f t="shared" ref="AH486:AI486" si="2050">IF($B486=12,((AD486/AD474)-1)*100,"")</f>
        <v/>
      </c>
      <c r="AI486" s="13" t="str">
        <f t="shared" si="2050"/>
        <v/>
      </c>
      <c r="AK486" s="12"/>
      <c r="AS486" s="7">
        <f t="shared" si="1983"/>
        <v>21.932609130261717</v>
      </c>
      <c r="AT486" s="7">
        <f t="shared" ref="AT486:AU486" si="2051">((AD486/AD474)-1)*100</f>
        <v>32.097645594017557</v>
      </c>
      <c r="AU486" s="7">
        <f t="shared" si="2051"/>
        <v>19.55704940951637</v>
      </c>
      <c r="AV486" s="7">
        <f t="shared" si="1990"/>
        <v>2.3755597207453469</v>
      </c>
      <c r="AW486" s="7"/>
      <c r="AX486" s="7">
        <f t="shared" si="1901"/>
        <v>72.978553858742373</v>
      </c>
      <c r="AY486" s="7">
        <f t="shared" ref="AY486:AZ486" si="2052">((AD486/AD425)-1)*100</f>
        <v>27.634158679604969</v>
      </c>
      <c r="AZ486" s="7">
        <f t="shared" si="2052"/>
        <v>12.956985314610247</v>
      </c>
      <c r="BA486" s="7">
        <f t="shared" si="1903"/>
        <v>60.021568544132123</v>
      </c>
      <c r="BB486" s="7"/>
      <c r="BC486" s="7">
        <f t="shared" si="1843"/>
        <v>186.06383364031203</v>
      </c>
      <c r="BD486" s="7">
        <f t="shared" ref="BD486:BE486" si="2053">((AD486/AD374)-1)*100</f>
        <v>168.43311350407322</v>
      </c>
      <c r="BE486" s="7">
        <f t="shared" si="2053"/>
        <v>34.253908278261157</v>
      </c>
      <c r="BF486" s="7">
        <f t="shared" si="1845"/>
        <v>151.80992536205088</v>
      </c>
      <c r="BH486" s="1">
        <f t="shared" si="1993"/>
        <v>376</v>
      </c>
      <c r="BI486" s="1">
        <f t="shared" si="1994"/>
        <v>329</v>
      </c>
      <c r="BJ486" s="1">
        <f t="shared" si="1995"/>
        <v>356</v>
      </c>
      <c r="BK486" s="1">
        <f t="shared" si="1996"/>
        <v>255</v>
      </c>
      <c r="BL486" s="1">
        <f t="shared" si="1997"/>
        <v>464</v>
      </c>
      <c r="BN486" s="1">
        <f t="shared" si="1909"/>
        <v>415</v>
      </c>
      <c r="BO486" s="1">
        <f t="shared" si="1910"/>
        <v>389</v>
      </c>
      <c r="BP486" s="1">
        <f t="shared" si="1911"/>
        <v>366</v>
      </c>
      <c r="BQ486" s="1">
        <f t="shared" si="1912"/>
        <v>212</v>
      </c>
      <c r="BR486" s="1">
        <f t="shared" si="1913"/>
        <v>415</v>
      </c>
      <c r="BT486" s="1">
        <f t="shared" si="1850"/>
        <v>364</v>
      </c>
      <c r="BU486" s="1">
        <f t="shared" si="1851"/>
        <v>364</v>
      </c>
      <c r="BV486" s="1">
        <f t="shared" si="1852"/>
        <v>344</v>
      </c>
      <c r="BW486" s="1">
        <f t="shared" si="1853"/>
        <v>184</v>
      </c>
      <c r="BX486" s="1">
        <f t="shared" si="1854"/>
        <v>364</v>
      </c>
    </row>
    <row r="487" spans="1:76">
      <c r="A487" s="1">
        <v>2011</v>
      </c>
      <c r="B487" s="1">
        <v>8</v>
      </c>
      <c r="C487" s="4">
        <v>-1.8458000000000001</v>
      </c>
      <c r="D487" s="4">
        <v>-5.4321999999999999</v>
      </c>
      <c r="E487" s="2">
        <f t="shared" si="1928"/>
        <v>36631.163560275643</v>
      </c>
      <c r="F487" s="2">
        <f t="shared" si="1929"/>
        <v>41118.880422733397</v>
      </c>
      <c r="G487" s="5">
        <f t="shared" si="1930"/>
        <v>0.89085994520471845</v>
      </c>
      <c r="H487" s="4">
        <f t="shared" si="1931"/>
        <v>0.88922866205643036</v>
      </c>
      <c r="I487" s="4">
        <f t="shared" si="1932"/>
        <v>0.86431669894100427</v>
      </c>
      <c r="J487" s="4">
        <f t="shared" si="1933"/>
        <v>2.4911963115426095E-2</v>
      </c>
      <c r="K487" s="2" t="str">
        <f t="shared" si="1941"/>
        <v>GSCI</v>
      </c>
      <c r="L487" s="11">
        <f t="shared" si="1942"/>
        <v>199759.02477640132</v>
      </c>
      <c r="M487" s="2">
        <f t="shared" si="1934"/>
        <v>59022.973037884702</v>
      </c>
      <c r="N487" s="2">
        <f t="shared" si="1935"/>
        <v>30249.789119823046</v>
      </c>
      <c r="O487" s="2">
        <f t="shared" si="1936"/>
        <v>28773.183918061659</v>
      </c>
      <c r="P487" s="2">
        <f t="shared" si="1943"/>
        <v>36631.163560275643</v>
      </c>
      <c r="Q487" s="2">
        <f t="shared" si="1944"/>
        <v>41118.880422733397</v>
      </c>
      <c r="S487" s="1">
        <f t="shared" ref="S487:S550" si="2054">A487</f>
        <v>2011</v>
      </c>
      <c r="T487" s="1">
        <f t="shared" ref="T487:T550" si="2055">B487</f>
        <v>8</v>
      </c>
      <c r="U487" s="4">
        <v>-0.2311</v>
      </c>
      <c r="V487" s="4">
        <v>-5.4372999999999996</v>
      </c>
      <c r="X487" s="6">
        <v>40756</v>
      </c>
      <c r="Y487" s="2" t="str">
        <f t="shared" ref="Y487:Y550" si="2056">IF(J486&gt;0,"DBC","      SPY")</f>
        <v>DBC</v>
      </c>
      <c r="Z487" s="11">
        <f t="shared" si="1776"/>
        <v>230364.63159650349</v>
      </c>
      <c r="AA487" s="16">
        <f t="shared" si="1797"/>
        <v>75043.304320230411</v>
      </c>
      <c r="AB487" s="16">
        <f t="shared" si="1798"/>
        <v>39580.803603191453</v>
      </c>
      <c r="AC487" s="16">
        <f t="shared" si="1799"/>
        <v>35462.500717038958</v>
      </c>
      <c r="AD487" s="2">
        <f t="shared" si="1922"/>
        <v>62256.824061877327</v>
      </c>
      <c r="AE487" s="2">
        <f t="shared" si="1923"/>
        <v>40114.279918557542</v>
      </c>
      <c r="AF487" s="12" t="str">
        <f t="shared" si="1987"/>
        <v/>
      </c>
      <c r="AG487" s="13" t="str">
        <f t="shared" si="1981"/>
        <v/>
      </c>
      <c r="AH487" s="13" t="str">
        <f t="shared" ref="AH487:AI487" si="2057">IF($B487=12,((AD487/AD475)-1)*100,"")</f>
        <v/>
      </c>
      <c r="AI487" s="13" t="str">
        <f t="shared" si="2057"/>
        <v/>
      </c>
      <c r="AK487" s="12"/>
      <c r="AS487" s="7">
        <f t="shared" si="1983"/>
        <v>27.382660442492536</v>
      </c>
      <c r="AT487" s="7">
        <f t="shared" ref="AT487:AU487" si="2058">((AD487/AD475)-1)*100</f>
        <v>35.881308263309307</v>
      </c>
      <c r="AU487" s="7">
        <f t="shared" si="2058"/>
        <v>18.383265771911429</v>
      </c>
      <c r="AV487" s="7">
        <f t="shared" si="1990"/>
        <v>8.9993946705811076</v>
      </c>
      <c r="AW487" s="7"/>
      <c r="AX487" s="7">
        <f t="shared" si="1901"/>
        <v>69.764946433637306</v>
      </c>
      <c r="AY487" s="7">
        <f t="shared" ref="AY487:AZ487" si="2059">((AD487/AD426)-1)*100</f>
        <v>25.262962534880764</v>
      </c>
      <c r="AZ487" s="7">
        <f t="shared" si="2059"/>
        <v>6.1681862252423114</v>
      </c>
      <c r="BA487" s="7">
        <f t="shared" si="1903"/>
        <v>63.596760208394997</v>
      </c>
      <c r="BB487" s="7"/>
      <c r="BC487" s="7">
        <f t="shared" si="1843"/>
        <v>182.27764432049702</v>
      </c>
      <c r="BD487" s="7">
        <f t="shared" ref="BD487:BE487" si="2060">((AD487/AD375)-1)*100</f>
        <v>164.88027505364644</v>
      </c>
      <c r="BE487" s="7">
        <f t="shared" si="2060"/>
        <v>35.147433690961826</v>
      </c>
      <c r="BF487" s="7">
        <f t="shared" si="1845"/>
        <v>147.13021062953518</v>
      </c>
      <c r="BH487" s="1">
        <f t="shared" si="1993"/>
        <v>377</v>
      </c>
      <c r="BI487" s="1">
        <f t="shared" si="1994"/>
        <v>330</v>
      </c>
      <c r="BJ487" s="1">
        <f t="shared" si="1995"/>
        <v>357</v>
      </c>
      <c r="BK487" s="1">
        <f t="shared" si="1996"/>
        <v>256</v>
      </c>
      <c r="BL487" s="1">
        <f t="shared" si="1997"/>
        <v>465</v>
      </c>
      <c r="BN487" s="1">
        <f t="shared" si="1909"/>
        <v>416</v>
      </c>
      <c r="BO487" s="1">
        <f t="shared" si="1910"/>
        <v>390</v>
      </c>
      <c r="BP487" s="1">
        <f t="shared" si="1911"/>
        <v>367</v>
      </c>
      <c r="BQ487" s="1">
        <f t="shared" si="1912"/>
        <v>213</v>
      </c>
      <c r="BR487" s="1">
        <f t="shared" si="1913"/>
        <v>416</v>
      </c>
      <c r="BT487" s="1">
        <f t="shared" si="1850"/>
        <v>365</v>
      </c>
      <c r="BU487" s="1">
        <f t="shared" si="1851"/>
        <v>365</v>
      </c>
      <c r="BV487" s="1">
        <f t="shared" si="1852"/>
        <v>345</v>
      </c>
      <c r="BW487" s="1">
        <f t="shared" si="1853"/>
        <v>185</v>
      </c>
      <c r="BX487" s="1">
        <f t="shared" si="1854"/>
        <v>365</v>
      </c>
    </row>
    <row r="488" spans="1:76">
      <c r="A488" s="1">
        <v>2011</v>
      </c>
      <c r="B488" s="1">
        <v>9</v>
      </c>
      <c r="C488" s="4">
        <v>-12.168699999999999</v>
      </c>
      <c r="D488" s="4">
        <v>-7.0298999999999996</v>
      </c>
      <c r="E488" s="2">
        <f t="shared" si="1928"/>
        <v>32173.627160116383</v>
      </c>
      <c r="F488" s="2">
        <f t="shared" si="1929"/>
        <v>38228.264247895662</v>
      </c>
      <c r="G488" s="5">
        <f t="shared" si="1930"/>
        <v>0.84161883342342525</v>
      </c>
      <c r="H488" s="4">
        <f t="shared" si="1931"/>
        <v>0.84388596812023497</v>
      </c>
      <c r="I488" s="4">
        <f t="shared" si="1932"/>
        <v>0.85834357643637826</v>
      </c>
      <c r="J488" s="4">
        <f t="shared" si="1933"/>
        <v>-1.4457608316143289E-2</v>
      </c>
      <c r="K488" s="2" t="str">
        <f t="shared" si="1941"/>
        <v>GSCI</v>
      </c>
      <c r="L488" s="11">
        <f t="shared" si="1942"/>
        <v>175450.94832843536</v>
      </c>
      <c r="M488" s="2">
        <f t="shared" si="1934"/>
        <v>53319.240893004986</v>
      </c>
      <c r="N488" s="2">
        <f t="shared" si="1935"/>
        <v>26568.783031199138</v>
      </c>
      <c r="O488" s="2">
        <f t="shared" si="1936"/>
        <v>26750.457861805844</v>
      </c>
      <c r="P488" s="2">
        <f t="shared" si="1943"/>
        <v>32173.627160116383</v>
      </c>
      <c r="Q488" s="2">
        <f t="shared" si="1944"/>
        <v>38228.264247895662</v>
      </c>
      <c r="S488" s="1">
        <f t="shared" si="2054"/>
        <v>2011</v>
      </c>
      <c r="T488" s="1">
        <f t="shared" si="2055"/>
        <v>9</v>
      </c>
      <c r="U488" s="4">
        <v>-14.228999999999999</v>
      </c>
      <c r="V488" s="4">
        <v>-7.0294999999999996</v>
      </c>
      <c r="X488" s="6">
        <v>40787</v>
      </c>
      <c r="Y488" s="2" t="str">
        <f t="shared" si="2056"/>
        <v>DBC</v>
      </c>
      <c r="Z488" s="11">
        <f t="shared" si="1776"/>
        <v>197586.04816663699</v>
      </c>
      <c r="AA488" s="16">
        <f t="shared" si="1797"/>
        <v>66918.515287628048</v>
      </c>
      <c r="AB488" s="16">
        <f t="shared" si="1798"/>
        <v>33948.851058493339</v>
      </c>
      <c r="AC488" s="16">
        <f t="shared" si="1799"/>
        <v>32969.664229134702</v>
      </c>
      <c r="AD488" s="2">
        <f t="shared" si="1922"/>
        <v>53398.300566112797</v>
      </c>
      <c r="AE488" s="2">
        <f t="shared" si="1923"/>
        <v>37294.446611682542</v>
      </c>
      <c r="AF488" s="12" t="str">
        <f t="shared" si="1987"/>
        <v/>
      </c>
      <c r="AG488" s="13" t="str">
        <f t="shared" si="1981"/>
        <v/>
      </c>
      <c r="AH488" s="13" t="str">
        <f t="shared" ref="AH488:AI488" si="2061">IF($B488=12,((AD488/AD476)-1)*100,"")</f>
        <v/>
      </c>
      <c r="AI488" s="13" t="str">
        <f t="shared" si="2061"/>
        <v/>
      </c>
      <c r="AK488" s="12"/>
      <c r="AS488" s="7">
        <f t="shared" si="1983"/>
        <v>0.34116601702356419</v>
      </c>
      <c r="AT488" s="7">
        <f t="shared" ref="AT488:AU488" si="2062">((AD488/AD476)-1)*100</f>
        <v>7.5518712613246386</v>
      </c>
      <c r="AU488" s="7">
        <f t="shared" si="2062"/>
        <v>1.079675242134126</v>
      </c>
      <c r="AV488" s="7">
        <f t="shared" si="1990"/>
        <v>-0.73850922511056183</v>
      </c>
      <c r="AW488" s="7"/>
      <c r="AX488" s="7">
        <f t="shared" si="1901"/>
        <v>49.676398662859597</v>
      </c>
      <c r="AY488" s="7">
        <f t="shared" ref="AY488:AZ488" si="2063">((AD488/AD427)-1)*100</f>
        <v>10.44040310990102</v>
      </c>
      <c r="AZ488" s="7">
        <f t="shared" si="2063"/>
        <v>-3.5766681503511699</v>
      </c>
      <c r="BA488" s="7">
        <f t="shared" si="1903"/>
        <v>53.253066813210765</v>
      </c>
      <c r="BB488" s="7"/>
      <c r="BC488" s="7">
        <f t="shared" si="1843"/>
        <v>153.12639396430848</v>
      </c>
      <c r="BD488" s="7">
        <f t="shared" ref="BD488:BE488" si="2064">((AD488/AD376)-1)*100</f>
        <v>137.52567801819055</v>
      </c>
      <c r="BE488" s="7">
        <f t="shared" si="2064"/>
        <v>26.586899393856278</v>
      </c>
      <c r="BF488" s="7">
        <f t="shared" si="1845"/>
        <v>126.53949457045221</v>
      </c>
      <c r="BH488" s="1">
        <f t="shared" si="1993"/>
        <v>378</v>
      </c>
      <c r="BI488" s="1">
        <f t="shared" si="1994"/>
        <v>331</v>
      </c>
      <c r="BJ488" s="1">
        <f t="shared" si="1995"/>
        <v>358</v>
      </c>
      <c r="BK488" s="1">
        <f t="shared" si="1996"/>
        <v>256</v>
      </c>
      <c r="BL488" s="1">
        <f t="shared" si="1997"/>
        <v>466</v>
      </c>
      <c r="BN488" s="1">
        <f t="shared" si="1909"/>
        <v>417</v>
      </c>
      <c r="BO488" s="1">
        <f t="shared" si="1910"/>
        <v>391</v>
      </c>
      <c r="BP488" s="1">
        <f t="shared" si="1911"/>
        <v>367</v>
      </c>
      <c r="BQ488" s="1">
        <f t="shared" si="1912"/>
        <v>214</v>
      </c>
      <c r="BR488" s="1">
        <f t="shared" si="1913"/>
        <v>417</v>
      </c>
      <c r="BT488" s="1">
        <f t="shared" si="1850"/>
        <v>366</v>
      </c>
      <c r="BU488" s="1">
        <f t="shared" si="1851"/>
        <v>366</v>
      </c>
      <c r="BV488" s="1">
        <f t="shared" si="1852"/>
        <v>346</v>
      </c>
      <c r="BW488" s="1">
        <f t="shared" si="1853"/>
        <v>186</v>
      </c>
      <c r="BX488" s="1">
        <f t="shared" si="1854"/>
        <v>366</v>
      </c>
    </row>
    <row r="489" spans="1:76">
      <c r="A489" s="1">
        <v>2011</v>
      </c>
      <c r="B489" s="1">
        <v>10</v>
      </c>
      <c r="C489" s="4">
        <v>9.7463999999999995</v>
      </c>
      <c r="D489" s="4">
        <v>10.9293</v>
      </c>
      <c r="E489" s="2">
        <f t="shared" si="1928"/>
        <v>35309.397557649965</v>
      </c>
      <c r="F489" s="2">
        <f t="shared" si="1929"/>
        <v>42406.345932340926</v>
      </c>
      <c r="G489" s="5">
        <f t="shared" si="1930"/>
        <v>0.83264418995180345</v>
      </c>
      <c r="H489" s="4">
        <f t="shared" si="1931"/>
        <v>0.83317951272172874</v>
      </c>
      <c r="I489" s="4">
        <f t="shared" si="1932"/>
        <v>0.85158057999306913</v>
      </c>
      <c r="J489" s="4">
        <f t="shared" si="1933"/>
        <v>-1.8401067271340388E-2</v>
      </c>
      <c r="K489" s="2" t="str">
        <f t="shared" si="1941"/>
        <v xml:space="preserve">      SPX</v>
      </c>
      <c r="L489" s="11">
        <f t="shared" si="1942"/>
        <v>194626.50882409507</v>
      </c>
      <c r="M489" s="2">
        <f t="shared" si="1934"/>
        <v>58832.378553448121</v>
      </c>
      <c r="N489" s="2">
        <f t="shared" si="1935"/>
        <v>29158.282900551931</v>
      </c>
      <c r="O489" s="2">
        <f t="shared" si="1936"/>
        <v>29674.095652896191</v>
      </c>
      <c r="P489" s="2">
        <f t="shared" si="1943"/>
        <v>35309.397557649965</v>
      </c>
      <c r="Q489" s="2">
        <f t="shared" si="1944"/>
        <v>42406.345932340926</v>
      </c>
      <c r="S489" s="1">
        <f t="shared" si="2054"/>
        <v>2011</v>
      </c>
      <c r="T489" s="1">
        <f t="shared" si="2055"/>
        <v>10</v>
      </c>
      <c r="U489" s="4">
        <v>7.3688000000000002</v>
      </c>
      <c r="V489" s="4">
        <v>10.8948</v>
      </c>
      <c r="X489" s="6">
        <v>40817</v>
      </c>
      <c r="Y489" s="2" t="str">
        <f t="shared" si="2056"/>
        <v xml:space="preserve">      SPY</v>
      </c>
      <c r="Z489" s="11">
        <f t="shared" si="1776"/>
        <v>219112.65294229577</v>
      </c>
      <c r="AA489" s="16">
        <f t="shared" si="1797"/>
        <v>73012.117202862079</v>
      </c>
      <c r="AB489" s="16">
        <f t="shared" si="1798"/>
        <v>36450.473995291599</v>
      </c>
      <c r="AC489" s="16">
        <f t="shared" si="1799"/>
        <v>36561.643207570472</v>
      </c>
      <c r="AD489" s="2">
        <f t="shared" si="1922"/>
        <v>57333.114538228518</v>
      </c>
      <c r="AE489" s="2">
        <f t="shared" si="1923"/>
        <v>41357.601981132131</v>
      </c>
      <c r="AF489" s="12" t="str">
        <f t="shared" si="1987"/>
        <v/>
      </c>
      <c r="AG489" s="13" t="str">
        <f t="shared" si="1981"/>
        <v/>
      </c>
      <c r="AH489" s="13" t="str">
        <f t="shared" ref="AH489:AI489" si="2065">IF($B489=12,((AD489/AD477)-1)*100,"")</f>
        <v/>
      </c>
      <c r="AI489" s="13" t="str">
        <f t="shared" si="2065"/>
        <v/>
      </c>
      <c r="AK489" s="12"/>
      <c r="AS489" s="7">
        <f t="shared" si="1983"/>
        <v>7.2088479465909794</v>
      </c>
      <c r="AT489" s="7">
        <f t="shared" ref="AT489:AU489" si="2066">((AD489/AD477)-1)*100</f>
        <v>10.56814887698858</v>
      </c>
      <c r="AU489" s="7">
        <f t="shared" si="2066"/>
        <v>7.9979031904636511</v>
      </c>
      <c r="AV489" s="7">
        <f t="shared" si="1990"/>
        <v>-0.78905524387267167</v>
      </c>
      <c r="AW489" s="7"/>
      <c r="AX489" s="7">
        <f t="shared" si="1901"/>
        <v>61.832816694614067</v>
      </c>
      <c r="AY489" s="7">
        <f t="shared" ref="AY489:AZ489" si="2067">((AD489/AD428)-1)*100</f>
        <v>24.22987686262088</v>
      </c>
      <c r="AZ489" s="7">
        <f t="shared" si="2067"/>
        <v>4.2546421995134587</v>
      </c>
      <c r="BA489" s="7">
        <f t="shared" si="1903"/>
        <v>57.578174495100612</v>
      </c>
      <c r="BB489" s="7"/>
      <c r="BC489" s="7">
        <f t="shared" si="1843"/>
        <v>171.42822033229609</v>
      </c>
      <c r="BD489" s="7">
        <f t="shared" ref="BD489:BE489" si="2068">((AD489/AD377)-1)*100</f>
        <v>146.60112338928943</v>
      </c>
      <c r="BE489" s="7">
        <f t="shared" si="2068"/>
        <v>51.11322101683291</v>
      </c>
      <c r="BF489" s="7">
        <f t="shared" si="1845"/>
        <v>120.31499931546318</v>
      </c>
      <c r="BH489" s="1">
        <f t="shared" si="1993"/>
        <v>379</v>
      </c>
      <c r="BI489" s="1">
        <f t="shared" si="1994"/>
        <v>332</v>
      </c>
      <c r="BJ489" s="1">
        <f t="shared" si="1995"/>
        <v>359</v>
      </c>
      <c r="BK489" s="1">
        <f t="shared" si="1996"/>
        <v>256</v>
      </c>
      <c r="BL489" s="1">
        <f t="shared" si="1997"/>
        <v>467</v>
      </c>
      <c r="BN489" s="1">
        <f t="shared" si="1909"/>
        <v>418</v>
      </c>
      <c r="BO489" s="1">
        <f t="shared" si="1910"/>
        <v>392</v>
      </c>
      <c r="BP489" s="1">
        <f t="shared" si="1911"/>
        <v>368</v>
      </c>
      <c r="BQ489" s="1">
        <f t="shared" si="1912"/>
        <v>215</v>
      </c>
      <c r="BR489" s="1">
        <f t="shared" si="1913"/>
        <v>418</v>
      </c>
      <c r="BT489" s="1">
        <f t="shared" si="1850"/>
        <v>367</v>
      </c>
      <c r="BU489" s="1">
        <f t="shared" si="1851"/>
        <v>367</v>
      </c>
      <c r="BV489" s="1">
        <f t="shared" si="1852"/>
        <v>347</v>
      </c>
      <c r="BW489" s="1">
        <f t="shared" si="1853"/>
        <v>187</v>
      </c>
      <c r="BX489" s="1">
        <f t="shared" si="1854"/>
        <v>367</v>
      </c>
    </row>
    <row r="490" spans="1:76">
      <c r="A490" s="1">
        <v>2011</v>
      </c>
      <c r="B490" s="1">
        <v>11</v>
      </c>
      <c r="C490" s="4">
        <v>1.4165000000000001</v>
      </c>
      <c r="D490" s="4">
        <v>-0.221</v>
      </c>
      <c r="E490" s="2">
        <f t="shared" si="1928"/>
        <v>35809.555174054076</v>
      </c>
      <c r="F490" s="2">
        <f t="shared" si="1929"/>
        <v>42312.627907830451</v>
      </c>
      <c r="G490" s="5">
        <f t="shared" si="1930"/>
        <v>0.84630893765468762</v>
      </c>
      <c r="H490" s="4">
        <f t="shared" si="1931"/>
        <v>0.84568372694359439</v>
      </c>
      <c r="I490" s="4">
        <f t="shared" si="1932"/>
        <v>0.85019330569349505</v>
      </c>
      <c r="J490" s="4">
        <f t="shared" si="1933"/>
        <v>-4.5095787499006557E-3</v>
      </c>
      <c r="K490" s="2" t="str">
        <f t="shared" si="1941"/>
        <v xml:space="preserve">      SPX</v>
      </c>
      <c r="L490" s="11">
        <f t="shared" si="1942"/>
        <v>194196.38423959381</v>
      </c>
      <c r="M490" s="2">
        <f t="shared" si="1934"/>
        <v>59179.825879341537</v>
      </c>
      <c r="N490" s="2">
        <f t="shared" si="1935"/>
        <v>29571.309977838249</v>
      </c>
      <c r="O490" s="2">
        <f t="shared" si="1936"/>
        <v>29608.515901503288</v>
      </c>
      <c r="P490" s="2">
        <f t="shared" si="1943"/>
        <v>35809.555174054076</v>
      </c>
      <c r="Q490" s="2">
        <f t="shared" si="1944"/>
        <v>42312.627907830451</v>
      </c>
      <c r="S490" s="1">
        <f t="shared" si="2054"/>
        <v>2011</v>
      </c>
      <c r="T490" s="1">
        <f t="shared" si="2055"/>
        <v>11</v>
      </c>
      <c r="U490" s="4">
        <v>-0.79049999999999998</v>
      </c>
      <c r="V490" s="4">
        <v>-0.22720000000000001</v>
      </c>
      <c r="X490" s="6">
        <v>40848</v>
      </c>
      <c r="Y490" s="2" t="str">
        <f t="shared" si="2056"/>
        <v xml:space="preserve">      SPY</v>
      </c>
      <c r="Z490" s="11">
        <f t="shared" si="1776"/>
        <v>218614.82899481087</v>
      </c>
      <c r="AA490" s="16">
        <f t="shared" si="1797"/>
        <v>72640.908152561693</v>
      </c>
      <c r="AB490" s="16">
        <f t="shared" si="1798"/>
        <v>36162.332998358819</v>
      </c>
      <c r="AC490" s="16">
        <f t="shared" si="1799"/>
        <v>36478.575154202874</v>
      </c>
      <c r="AD490" s="2">
        <f t="shared" si="1922"/>
        <v>56879.896267803815</v>
      </c>
      <c r="AE490" s="2">
        <f t="shared" si="1923"/>
        <v>41263.637509430999</v>
      </c>
      <c r="AF490" s="12" t="str">
        <f t="shared" si="1987"/>
        <v/>
      </c>
      <c r="AG490" s="13" t="str">
        <f t="shared" si="1981"/>
        <v/>
      </c>
      <c r="AH490" s="13" t="str">
        <f t="shared" ref="AH490:AI490" si="2069">IF($B490=12,((AD490/AD478)-1)*100,"")</f>
        <v/>
      </c>
      <c r="AI490" s="13" t="str">
        <f t="shared" si="2069"/>
        <v/>
      </c>
      <c r="AK490" s="12"/>
      <c r="AS490" s="7">
        <f t="shared" si="1983"/>
        <v>6.9541462128501763</v>
      </c>
      <c r="AT490" s="7">
        <f t="shared" ref="AT490:AU490" si="2070">((AD490/AD478)-1)*100</f>
        <v>10.219634879220107</v>
      </c>
      <c r="AU490" s="7">
        <f t="shared" si="2070"/>
        <v>7.7413268564218374</v>
      </c>
      <c r="AV490" s="7">
        <f t="shared" si="1990"/>
        <v>-0.78718064357166107</v>
      </c>
      <c r="AW490" s="7"/>
      <c r="AX490" s="7">
        <f t="shared" si="1901"/>
        <v>56.376030982780321</v>
      </c>
      <c r="AY490" s="7">
        <f t="shared" ref="AY490:AZ490" si="2071">((AD490/AD429)-1)*100</f>
        <v>21.771482235399866</v>
      </c>
      <c r="AZ490" s="7">
        <f t="shared" si="2071"/>
        <v>0.739315372939231</v>
      </c>
      <c r="BA490" s="7">
        <f t="shared" si="1903"/>
        <v>55.63671560984109</v>
      </c>
      <c r="BB490" s="7"/>
      <c r="BC490" s="7">
        <f t="shared" si="1843"/>
        <v>169.25470471305027</v>
      </c>
      <c r="BD490" s="7">
        <f t="shared" ref="BD490:BE490" si="2072">((AD490/AD378)-1)*100</f>
        <v>143.24529720048389</v>
      </c>
      <c r="BE490" s="7">
        <f t="shared" si="2072"/>
        <v>63.484223309701449</v>
      </c>
      <c r="BF490" s="7">
        <f t="shared" si="1845"/>
        <v>105.77048140334882</v>
      </c>
      <c r="BH490" s="1">
        <f t="shared" si="1993"/>
        <v>380</v>
      </c>
      <c r="BI490" s="1">
        <f t="shared" si="1994"/>
        <v>333</v>
      </c>
      <c r="BJ490" s="1">
        <f t="shared" si="1995"/>
        <v>360</v>
      </c>
      <c r="BK490" s="1">
        <f t="shared" si="1996"/>
        <v>256</v>
      </c>
      <c r="BL490" s="1">
        <f t="shared" si="1997"/>
        <v>468</v>
      </c>
      <c r="BN490" s="1">
        <f t="shared" si="1909"/>
        <v>419</v>
      </c>
      <c r="BO490" s="1">
        <f t="shared" si="1910"/>
        <v>393</v>
      </c>
      <c r="BP490" s="1">
        <f t="shared" si="1911"/>
        <v>369</v>
      </c>
      <c r="BQ490" s="1">
        <f t="shared" si="1912"/>
        <v>216</v>
      </c>
      <c r="BR490" s="1">
        <f t="shared" si="1913"/>
        <v>419</v>
      </c>
      <c r="BT490" s="1">
        <f t="shared" si="1850"/>
        <v>368</v>
      </c>
      <c r="BU490" s="1">
        <f t="shared" si="1851"/>
        <v>368</v>
      </c>
      <c r="BV490" s="1">
        <f t="shared" si="1852"/>
        <v>348</v>
      </c>
      <c r="BW490" s="1">
        <f t="shared" si="1853"/>
        <v>188</v>
      </c>
      <c r="BX490" s="1">
        <f t="shared" si="1854"/>
        <v>368</v>
      </c>
    </row>
    <row r="491" spans="1:76">
      <c r="A491" s="1">
        <v>2011</v>
      </c>
      <c r="B491" s="1">
        <v>12</v>
      </c>
      <c r="C491" s="4">
        <v>-2.1059999999999999</v>
      </c>
      <c r="D491" s="4">
        <v>1.0228999999999999</v>
      </c>
      <c r="E491" s="2">
        <f t="shared" si="1928"/>
        <v>35055.405942088495</v>
      </c>
      <c r="F491" s="2">
        <f t="shared" si="1929"/>
        <v>42745.44377869965</v>
      </c>
      <c r="G491" s="5">
        <f t="shared" si="1930"/>
        <v>0.82009690023517423</v>
      </c>
      <c r="H491" s="4">
        <f t="shared" si="1931"/>
        <v>0.82131532055462286</v>
      </c>
      <c r="I491" s="4">
        <f t="shared" si="1932"/>
        <v>0.84227319899393704</v>
      </c>
      <c r="J491" s="4">
        <f t="shared" si="1933"/>
        <v>-2.0957878439314181E-2</v>
      </c>
      <c r="K491" s="2" t="str">
        <f t="shared" si="1941"/>
        <v xml:space="preserve">      SPX</v>
      </c>
      <c r="L491" s="11">
        <f t="shared" si="1942"/>
        <v>196182.81905398064</v>
      </c>
      <c r="M491" s="2">
        <f t="shared" si="1934"/>
        <v>58859.919600364745</v>
      </c>
      <c r="N491" s="2">
        <f t="shared" si="1935"/>
        <v>28948.538189704977</v>
      </c>
      <c r="O491" s="2">
        <f t="shared" si="1936"/>
        <v>29911.381410659767</v>
      </c>
      <c r="P491" s="2">
        <f t="shared" si="1943"/>
        <v>35055.405942088495</v>
      </c>
      <c r="Q491" s="2">
        <f t="shared" si="1944"/>
        <v>42745.44377869965</v>
      </c>
      <c r="S491" s="1">
        <f t="shared" si="2054"/>
        <v>2011</v>
      </c>
      <c r="T491" s="1">
        <f t="shared" si="2055"/>
        <v>12</v>
      </c>
      <c r="U491" s="4">
        <v>-2.8250999999999999</v>
      </c>
      <c r="V491" s="4">
        <v>1.0291999999999999</v>
      </c>
      <c r="X491" s="6">
        <v>40878</v>
      </c>
      <c r="Y491" s="2" t="str">
        <f t="shared" si="2056"/>
        <v xml:space="preserve">      SPY</v>
      </c>
      <c r="Z491" s="11">
        <f t="shared" si="1776"/>
        <v>220864.81281482545</v>
      </c>
      <c r="AA491" s="16">
        <f t="shared" si="1797"/>
        <v>71994.723578512116</v>
      </c>
      <c r="AB491" s="16">
        <f t="shared" si="1798"/>
        <v>35140.710928822184</v>
      </c>
      <c r="AC491" s="16">
        <f t="shared" si="1799"/>
        <v>36854.012649689932</v>
      </c>
      <c r="AD491" s="2">
        <f t="shared" si="1922"/>
        <v>55272.982318342089</v>
      </c>
      <c r="AE491" s="2">
        <f t="shared" si="1923"/>
        <v>41688.322866678063</v>
      </c>
      <c r="AF491" s="12">
        <f t="shared" si="1987"/>
        <v>2011</v>
      </c>
      <c r="AG491" s="13">
        <f t="shared" si="1981"/>
        <v>1.314941783523893</v>
      </c>
      <c r="AH491" s="13">
        <f t="shared" ref="AH491:AI491" si="2073">IF($B491=12,((AD491/AD479)-1)*100,"")</f>
        <v>-2.6840657003620372</v>
      </c>
      <c r="AI491" s="13">
        <f t="shared" si="2073"/>
        <v>2.0606179812270087</v>
      </c>
      <c r="AK491" s="12"/>
      <c r="AS491" s="7">
        <f t="shared" si="1983"/>
        <v>1.314941783523893</v>
      </c>
      <c r="AT491" s="7">
        <f t="shared" ref="AT491:AU491" si="2074">((AD491/AD479)-1)*100</f>
        <v>-2.6840657003620372</v>
      </c>
      <c r="AU491" s="7">
        <f t="shared" si="2074"/>
        <v>2.0606179812270087</v>
      </c>
      <c r="AV491" s="7">
        <f t="shared" si="1990"/>
        <v>-0.74567619770311566</v>
      </c>
      <c r="AW491" s="7"/>
      <c r="AX491" s="7">
        <f t="shared" si="1901"/>
        <v>55.056284817173861</v>
      </c>
      <c r="AY491" s="7">
        <f t="shared" ref="AY491:AZ491" si="2075">((AD491/AD430)-1)*100</f>
        <v>11.211238940105229</v>
      </c>
      <c r="AZ491" s="7">
        <f t="shared" si="2075"/>
        <v>-0.11088094137887694</v>
      </c>
      <c r="BA491" s="7">
        <f t="shared" si="1903"/>
        <v>55.167165758552741</v>
      </c>
      <c r="BB491" s="7"/>
      <c r="BC491" s="7">
        <f t="shared" si="1843"/>
        <v>156.51226863894237</v>
      </c>
      <c r="BD491" s="7">
        <f t="shared" ref="BD491:BE491" si="2076">((AD491/AD379)-1)*100</f>
        <v>122.89302693336973</v>
      </c>
      <c r="BE491" s="7">
        <f t="shared" si="2076"/>
        <v>64.099988908113232</v>
      </c>
      <c r="BF491" s="7">
        <f t="shared" si="1845"/>
        <v>92.412279730829141</v>
      </c>
      <c r="BH491" s="1">
        <f t="shared" si="1993"/>
        <v>381</v>
      </c>
      <c r="BI491" s="1">
        <f t="shared" si="1994"/>
        <v>333</v>
      </c>
      <c r="BJ491" s="1">
        <f t="shared" si="1995"/>
        <v>361</v>
      </c>
      <c r="BK491" s="1">
        <f t="shared" si="1996"/>
        <v>256</v>
      </c>
      <c r="BL491" s="1">
        <f t="shared" si="1997"/>
        <v>469</v>
      </c>
      <c r="BN491" s="1">
        <f t="shared" si="1909"/>
        <v>420</v>
      </c>
      <c r="BO491" s="1">
        <f t="shared" si="1910"/>
        <v>394</v>
      </c>
      <c r="BP491" s="1">
        <f t="shared" si="1911"/>
        <v>369</v>
      </c>
      <c r="BQ491" s="1">
        <f t="shared" si="1912"/>
        <v>217</v>
      </c>
      <c r="BR491" s="1">
        <f t="shared" si="1913"/>
        <v>420</v>
      </c>
      <c r="BT491" s="1">
        <f t="shared" si="1850"/>
        <v>369</v>
      </c>
      <c r="BU491" s="1">
        <f t="shared" si="1851"/>
        <v>369</v>
      </c>
      <c r="BV491" s="1">
        <f t="shared" si="1852"/>
        <v>349</v>
      </c>
      <c r="BW491" s="1">
        <f t="shared" si="1853"/>
        <v>189</v>
      </c>
      <c r="BX491" s="1">
        <f t="shared" si="1854"/>
        <v>369</v>
      </c>
    </row>
    <row r="492" spans="1:76">
      <c r="A492" s="1">
        <v>2012</v>
      </c>
      <c r="B492" s="1">
        <v>1</v>
      </c>
      <c r="C492" s="4">
        <v>2.2311999999999999</v>
      </c>
      <c r="D492" s="4">
        <v>4.4814999999999996</v>
      </c>
      <c r="E492" s="2">
        <f t="shared" si="1928"/>
        <v>35837.562159468369</v>
      </c>
      <c r="F492" s="2">
        <f t="shared" si="1929"/>
        <v>44661.080841642077</v>
      </c>
      <c r="G492" s="5">
        <f t="shared" si="1930"/>
        <v>0.80243383017397463</v>
      </c>
      <c r="H492" s="4">
        <f t="shared" si="1931"/>
        <v>0.80333294876352923</v>
      </c>
      <c r="I492" s="4">
        <f t="shared" si="1932"/>
        <v>0.83178915456763125</v>
      </c>
      <c r="J492" s="4">
        <f t="shared" si="1933"/>
        <v>-2.8456205804102019E-2</v>
      </c>
      <c r="K492" s="2" t="str">
        <f t="shared" si="1941"/>
        <v xml:space="preserve">      SPX</v>
      </c>
      <c r="L492" s="11">
        <f t="shared" si="1942"/>
        <v>204974.7520898848</v>
      </c>
      <c r="M492" s="2">
        <f t="shared" si="1934"/>
        <v>60835.464511871585</v>
      </c>
      <c r="N492" s="2">
        <f t="shared" si="1935"/>
        <v>30086.601063244038</v>
      </c>
      <c r="O492" s="2">
        <f t="shared" si="1936"/>
        <v>30748.863448627548</v>
      </c>
      <c r="P492" s="2">
        <f t="shared" si="1943"/>
        <v>35837.562159468369</v>
      </c>
      <c r="Q492" s="2">
        <f t="shared" si="1944"/>
        <v>44661.080841642077</v>
      </c>
      <c r="S492" s="1">
        <f t="shared" si="2054"/>
        <v>2012</v>
      </c>
      <c r="T492" s="1">
        <f t="shared" si="2055"/>
        <v>1</v>
      </c>
      <c r="U492" s="4">
        <v>3.7271999999999998</v>
      </c>
      <c r="V492" s="4">
        <v>4.4686000000000003</v>
      </c>
      <c r="X492" s="6">
        <v>40909</v>
      </c>
      <c r="Y492" s="2" t="str">
        <f t="shared" si="2056"/>
        <v xml:space="preserve">      SPY</v>
      </c>
      <c r="Z492" s="11">
        <f t="shared" ref="Z492:Z555" si="2077">IF(J491&gt;0,Z491*(1+(U492/100)),Z491*(1+(V492/100)))</f>
        <v>230734.37784026875</v>
      </c>
      <c r="AA492" s="16">
        <f t="shared" si="1797"/>
        <v>74944.995356035972</v>
      </c>
      <c r="AB492" s="16">
        <f t="shared" si="1798"/>
        <v>37339.055457865208</v>
      </c>
      <c r="AC492" s="16">
        <f t="shared" si="1799"/>
        <v>37605.939898170756</v>
      </c>
      <c r="AD492" s="2">
        <f t="shared" si="1922"/>
        <v>57333.116915311337</v>
      </c>
      <c r="AE492" s="2">
        <f t="shared" si="1923"/>
        <v>43551.207262298441</v>
      </c>
      <c r="AF492" s="12" t="str">
        <f t="shared" si="1987"/>
        <v/>
      </c>
      <c r="AG492" s="13" t="str">
        <f t="shared" si="1981"/>
        <v/>
      </c>
      <c r="AH492" s="13" t="str">
        <f t="shared" ref="AH492:AI492" si="2078">IF($B492=12,((AD492/AD480)-1)*100,"")</f>
        <v/>
      </c>
      <c r="AI492" s="13" t="str">
        <f t="shared" si="2078"/>
        <v/>
      </c>
      <c r="AK492" s="12"/>
      <c r="AS492" s="7">
        <f t="shared" si="1983"/>
        <v>2.1019002580104917</v>
      </c>
      <c r="AT492" s="7">
        <f t="shared" ref="AT492:AU492" si="2079">((AD492/AD480)-1)*100</f>
        <v>-2.624172270199443</v>
      </c>
      <c r="AU492" s="7">
        <f t="shared" si="2079"/>
        <v>4.155826194486445</v>
      </c>
      <c r="AV492" s="7">
        <f t="shared" si="1990"/>
        <v>-2.0539259364759532</v>
      </c>
      <c r="AW492" s="7"/>
      <c r="AX492" s="7">
        <f t="shared" si="1901"/>
        <v>59.75589618514654</v>
      </c>
      <c r="AY492" s="7">
        <f t="shared" ref="AY492:AZ492" si="2080">((AD492/AD431)-1)*100</f>
        <v>18.092024067426848</v>
      </c>
      <c r="AZ492" s="7">
        <f t="shared" si="2080"/>
        <v>2.9166650882334499</v>
      </c>
      <c r="BA492" s="7">
        <f t="shared" si="1903"/>
        <v>56.839231096913089</v>
      </c>
      <c r="BB492" s="7"/>
      <c r="BC492" s="7">
        <f t="shared" si="1843"/>
        <v>156.2718648931324</v>
      </c>
      <c r="BD492" s="7">
        <f t="shared" ref="BD492:BE492" si="2081">((AD492/AD380)-1)*100</f>
        <v>121.10377102557636</v>
      </c>
      <c r="BE492" s="7">
        <f t="shared" si="2081"/>
        <v>92.280600567826653</v>
      </c>
      <c r="BF492" s="7">
        <f t="shared" si="1845"/>
        <v>63.99126432530575</v>
      </c>
      <c r="BH492" s="1">
        <f t="shared" si="1993"/>
        <v>382</v>
      </c>
      <c r="BI492" s="1">
        <f t="shared" si="1994"/>
        <v>333</v>
      </c>
      <c r="BJ492" s="1">
        <f t="shared" si="1995"/>
        <v>362</v>
      </c>
      <c r="BK492" s="1">
        <f t="shared" si="1996"/>
        <v>256</v>
      </c>
      <c r="BL492" s="1">
        <f t="shared" si="1997"/>
        <v>470</v>
      </c>
      <c r="BN492" s="1">
        <f t="shared" si="1909"/>
        <v>421</v>
      </c>
      <c r="BO492" s="1">
        <f t="shared" si="1910"/>
        <v>395</v>
      </c>
      <c r="BP492" s="1">
        <f t="shared" si="1911"/>
        <v>370</v>
      </c>
      <c r="BQ492" s="1">
        <f t="shared" si="1912"/>
        <v>218</v>
      </c>
      <c r="BR492" s="1">
        <f t="shared" si="1913"/>
        <v>421</v>
      </c>
      <c r="BT492" s="1">
        <f t="shared" si="1850"/>
        <v>370</v>
      </c>
      <c r="BU492" s="1">
        <f t="shared" si="1851"/>
        <v>370</v>
      </c>
      <c r="BV492" s="1">
        <f t="shared" si="1852"/>
        <v>350</v>
      </c>
      <c r="BW492" s="1">
        <f t="shared" si="1853"/>
        <v>190</v>
      </c>
      <c r="BX492" s="1">
        <f t="shared" si="1854"/>
        <v>370</v>
      </c>
    </row>
    <row r="493" spans="1:76">
      <c r="A493" s="1">
        <v>2012</v>
      </c>
      <c r="B493" s="1">
        <v>2</v>
      </c>
      <c r="C493" s="4">
        <v>6.0629</v>
      </c>
      <c r="D493" s="4">
        <v>4.3242000000000003</v>
      </c>
      <c r="E493" s="2">
        <f t="shared" si="1928"/>
        <v>38010.357715634775</v>
      </c>
      <c r="F493" s="2">
        <f t="shared" si="1929"/>
        <v>46592.315299396367</v>
      </c>
      <c r="G493" s="5">
        <f t="shared" si="1930"/>
        <v>0.81580744531335236</v>
      </c>
      <c r="H493" s="4">
        <f t="shared" si="1931"/>
        <v>0.81521342166812272</v>
      </c>
      <c r="I493" s="4">
        <f t="shared" si="1932"/>
        <v>0.82758344160597896</v>
      </c>
      <c r="J493" s="4">
        <f t="shared" si="1933"/>
        <v>-1.2370019937856247E-2</v>
      </c>
      <c r="K493" s="2" t="str">
        <f t="shared" si="1941"/>
        <v xml:space="preserve">      SPX</v>
      </c>
      <c r="L493" s="11">
        <f t="shared" si="1942"/>
        <v>213838.2703197556</v>
      </c>
      <c r="M493" s="2">
        <f t="shared" si="1934"/>
        <v>63989.227400980562</v>
      </c>
      <c r="N493" s="2">
        <f t="shared" si="1935"/>
        <v>31910.721599107463</v>
      </c>
      <c r="O493" s="2">
        <f t="shared" si="1936"/>
        <v>32078.5058018731</v>
      </c>
      <c r="P493" s="2">
        <f t="shared" si="1943"/>
        <v>38010.357715634775</v>
      </c>
      <c r="Q493" s="2">
        <f t="shared" si="1944"/>
        <v>46592.315299396367</v>
      </c>
      <c r="S493" s="1">
        <f t="shared" si="2054"/>
        <v>2012</v>
      </c>
      <c r="T493" s="1">
        <f t="shared" si="2055"/>
        <v>2</v>
      </c>
      <c r="U493" s="4">
        <v>5.4257999999999997</v>
      </c>
      <c r="V493" s="4">
        <v>4.3036000000000003</v>
      </c>
      <c r="X493" s="6">
        <v>40940</v>
      </c>
      <c r="Y493" s="2" t="str">
        <f t="shared" si="2056"/>
        <v xml:space="preserve">      SPY</v>
      </c>
      <c r="Z493" s="11">
        <f t="shared" si="2077"/>
        <v>240664.26252500256</v>
      </c>
      <c r="AA493" s="16">
        <f t="shared" si="1797"/>
        <v>78589.347056526487</v>
      </c>
      <c r="AB493" s="16">
        <f t="shared" si="1798"/>
        <v>39364.997928898054</v>
      </c>
      <c r="AC493" s="16">
        <f t="shared" si="1799"/>
        <v>39224.349127628433</v>
      </c>
      <c r="AD493" s="2">
        <f t="shared" si="1922"/>
        <v>60443.897172902296</v>
      </c>
      <c r="AE493" s="2">
        <f t="shared" si="1923"/>
        <v>45425.47701803872</v>
      </c>
      <c r="AF493" s="12" t="str">
        <f t="shared" si="1987"/>
        <v/>
      </c>
      <c r="AG493" s="13" t="str">
        <f t="shared" si="1981"/>
        <v/>
      </c>
      <c r="AH493" s="13" t="str">
        <f t="shared" ref="AH493:AI493" si="2082">IF($B493=12,((AD493/AD481)-1)*100,"")</f>
        <v/>
      </c>
      <c r="AI493" s="13" t="str">
        <f t="shared" si="2082"/>
        <v/>
      </c>
      <c r="AK493" s="12"/>
      <c r="AS493" s="7">
        <f t="shared" si="1983"/>
        <v>2.4799724761200403</v>
      </c>
      <c r="AT493" s="7">
        <f t="shared" ref="AT493:AU493" si="2083">((AD493/AD481)-1)*100</f>
        <v>-1.2120565376389281</v>
      </c>
      <c r="AU493" s="7">
        <f t="shared" si="2083"/>
        <v>5.0524171244658245</v>
      </c>
      <c r="AV493" s="7">
        <f t="shared" si="1990"/>
        <v>-2.5724446483457841</v>
      </c>
      <c r="AW493" s="7"/>
      <c r="AX493" s="7">
        <f t="shared" si="1901"/>
        <v>64.165225087333681</v>
      </c>
      <c r="AY493" s="7">
        <f t="shared" ref="AY493:AZ493" si="2084">((AD493/AD432)-1)*100</f>
        <v>27.53557295914262</v>
      </c>
      <c r="AZ493" s="7">
        <f t="shared" si="2084"/>
        <v>5.7572076705513231</v>
      </c>
      <c r="BA493" s="7">
        <f t="shared" si="1903"/>
        <v>58.408017416782357</v>
      </c>
      <c r="BB493" s="7"/>
      <c r="BC493" s="7">
        <f t="shared" si="1843"/>
        <v>180.53796473677815</v>
      </c>
      <c r="BD493" s="7">
        <f t="shared" ref="BD493:BE493" si="2085">((AD493/AD381)-1)*100</f>
        <v>144.64394392813094</v>
      </c>
      <c r="BE493" s="7">
        <f t="shared" si="2085"/>
        <v>84.374173528323865</v>
      </c>
      <c r="BF493" s="7">
        <f t="shared" si="1845"/>
        <v>96.163791208454285</v>
      </c>
      <c r="BH493" s="1">
        <f t="shared" si="1993"/>
        <v>383</v>
      </c>
      <c r="BI493" s="1">
        <f t="shared" si="1994"/>
        <v>333</v>
      </c>
      <c r="BJ493" s="1">
        <f t="shared" si="1995"/>
        <v>363</v>
      </c>
      <c r="BK493" s="1">
        <f t="shared" si="1996"/>
        <v>256</v>
      </c>
      <c r="BL493" s="1">
        <f t="shared" si="1997"/>
        <v>471</v>
      </c>
      <c r="BN493" s="1">
        <f t="shared" si="1909"/>
        <v>422</v>
      </c>
      <c r="BO493" s="1">
        <f t="shared" si="1910"/>
        <v>396</v>
      </c>
      <c r="BP493" s="1">
        <f t="shared" si="1911"/>
        <v>371</v>
      </c>
      <c r="BQ493" s="1">
        <f t="shared" si="1912"/>
        <v>219</v>
      </c>
      <c r="BR493" s="1">
        <f t="shared" si="1913"/>
        <v>422</v>
      </c>
      <c r="BT493" s="1">
        <f t="shared" si="1850"/>
        <v>371</v>
      </c>
      <c r="BU493" s="1">
        <f t="shared" si="1851"/>
        <v>371</v>
      </c>
      <c r="BV493" s="1">
        <f t="shared" si="1852"/>
        <v>351</v>
      </c>
      <c r="BW493" s="1">
        <f t="shared" si="1853"/>
        <v>191</v>
      </c>
      <c r="BX493" s="1">
        <f t="shared" si="1854"/>
        <v>371</v>
      </c>
    </row>
    <row r="494" spans="1:76">
      <c r="A494" s="1">
        <v>2012</v>
      </c>
      <c r="B494" s="1">
        <v>3</v>
      </c>
      <c r="C494" s="4">
        <v>-2.3502999999999998</v>
      </c>
      <c r="D494" s="4">
        <v>3.2909000000000002</v>
      </c>
      <c r="E494" s="2">
        <f t="shared" si="1928"/>
        <v>37117.00027824421</v>
      </c>
      <c r="F494" s="2">
        <f t="shared" si="1929"/>
        <v>48125.621803584203</v>
      </c>
      <c r="G494" s="5">
        <f t="shared" si="1930"/>
        <v>0.77125237840521543</v>
      </c>
      <c r="H494" s="4">
        <f t="shared" si="1931"/>
        <v>0.77334576141773481</v>
      </c>
      <c r="I494" s="4">
        <f t="shared" si="1932"/>
        <v>0.81275947760577816</v>
      </c>
      <c r="J494" s="4">
        <f t="shared" si="1933"/>
        <v>-3.9413716188043346E-2</v>
      </c>
      <c r="K494" s="2" t="str">
        <f t="shared" si="1941"/>
        <v xml:space="preserve">      SPX</v>
      </c>
      <c r="L494" s="11">
        <f t="shared" si="1942"/>
        <v>220875.47395770845</v>
      </c>
      <c r="M494" s="2">
        <f t="shared" si="1934"/>
        <v>64294.901258670579</v>
      </c>
      <c r="N494" s="2">
        <f t="shared" si="1935"/>
        <v>31160.723909363638</v>
      </c>
      <c r="O494" s="2">
        <f t="shared" si="1936"/>
        <v>33134.177349306941</v>
      </c>
      <c r="P494" s="2">
        <f t="shared" si="1943"/>
        <v>37117.00027824421</v>
      </c>
      <c r="Q494" s="2">
        <f t="shared" si="1944"/>
        <v>48125.621803584203</v>
      </c>
      <c r="S494" s="1">
        <f t="shared" si="2054"/>
        <v>2012</v>
      </c>
      <c r="T494" s="1">
        <f t="shared" si="2055"/>
        <v>3</v>
      </c>
      <c r="U494" s="4">
        <v>-2.1472000000000002</v>
      </c>
      <c r="V494" s="4">
        <v>3.2706</v>
      </c>
      <c r="X494" s="6">
        <v>40969</v>
      </c>
      <c r="Y494" s="2" t="str">
        <f t="shared" si="2056"/>
        <v xml:space="preserve">      SPY</v>
      </c>
      <c r="Z494" s="11">
        <f t="shared" si="2077"/>
        <v>248535.42789514526</v>
      </c>
      <c r="AA494" s="16">
        <f t="shared" si="1797"/>
        <v>79026.973383565404</v>
      </c>
      <c r="AB494" s="16">
        <f t="shared" si="1798"/>
        <v>38519.752693368755</v>
      </c>
      <c r="AC494" s="16">
        <f t="shared" si="1799"/>
        <v>40507.220690196642</v>
      </c>
      <c r="AD494" s="2">
        <f t="shared" si="1922"/>
        <v>59146.045812805736</v>
      </c>
      <c r="AE494" s="2">
        <f t="shared" si="1923"/>
        <v>46911.162669390687</v>
      </c>
      <c r="AF494" s="12" t="str">
        <f t="shared" si="1987"/>
        <v/>
      </c>
      <c r="AG494" s="13" t="str">
        <f t="shared" si="1981"/>
        <v/>
      </c>
      <c r="AH494" s="13" t="str">
        <f t="shared" ref="AH494:AI494" si="2086">IF($B494=12,((AD494/AD482)-1)*100,"")</f>
        <v/>
      </c>
      <c r="AI494" s="13" t="str">
        <f t="shared" si="2086"/>
        <v/>
      </c>
      <c r="AK494" s="12"/>
      <c r="AS494" s="7">
        <f t="shared" si="1983"/>
        <v>2.7861294405990611</v>
      </c>
      <c r="AT494" s="7">
        <f t="shared" ref="AT494:AU494" si="2087">((AD494/AD482)-1)*100</f>
        <v>-6.1150425489377209</v>
      </c>
      <c r="AU494" s="7">
        <f t="shared" si="2087"/>
        <v>8.4381630476106029</v>
      </c>
      <c r="AV494" s="7">
        <f t="shared" si="1990"/>
        <v>-5.6520336070115418</v>
      </c>
      <c r="AW494" s="7"/>
      <c r="AX494" s="7">
        <f t="shared" si="1901"/>
        <v>72.903612736829885</v>
      </c>
      <c r="AY494" s="7">
        <f t="shared" ref="AY494:AZ494" si="2088">((AD494/AD433)-1)*100</f>
        <v>18.495761529925538</v>
      </c>
      <c r="AZ494" s="7">
        <f t="shared" si="2088"/>
        <v>11.386581838325993</v>
      </c>
      <c r="BA494" s="7">
        <f t="shared" si="1903"/>
        <v>61.51703089850389</v>
      </c>
      <c r="BB494" s="7"/>
      <c r="BC494" s="7">
        <f t="shared" si="1843"/>
        <v>190.3435753134647</v>
      </c>
      <c r="BD494" s="7">
        <f t="shared" ref="BD494:BE494" si="2089">((AD494/AD382)-1)*100</f>
        <v>139.91179767686253</v>
      </c>
      <c r="BE494" s="7">
        <f t="shared" si="2089"/>
        <v>79.884150475483452</v>
      </c>
      <c r="BF494" s="7">
        <f t="shared" si="1845"/>
        <v>110.45942483798125</v>
      </c>
      <c r="BH494" s="1">
        <f t="shared" si="1993"/>
        <v>384</v>
      </c>
      <c r="BI494" s="1">
        <f t="shared" si="1994"/>
        <v>333</v>
      </c>
      <c r="BJ494" s="1">
        <f t="shared" si="1995"/>
        <v>364</v>
      </c>
      <c r="BK494" s="1">
        <f t="shared" si="1996"/>
        <v>256</v>
      </c>
      <c r="BL494" s="1">
        <f t="shared" si="1997"/>
        <v>472</v>
      </c>
      <c r="BN494" s="1">
        <f t="shared" si="1909"/>
        <v>423</v>
      </c>
      <c r="BO494" s="1">
        <f t="shared" si="1910"/>
        <v>397</v>
      </c>
      <c r="BP494" s="1">
        <f t="shared" si="1911"/>
        <v>372</v>
      </c>
      <c r="BQ494" s="1">
        <f t="shared" si="1912"/>
        <v>220</v>
      </c>
      <c r="BR494" s="1">
        <f t="shared" si="1913"/>
        <v>423</v>
      </c>
      <c r="BT494" s="1">
        <f t="shared" si="1850"/>
        <v>372</v>
      </c>
      <c r="BU494" s="1">
        <f t="shared" si="1851"/>
        <v>372</v>
      </c>
      <c r="BV494" s="1">
        <f t="shared" si="1852"/>
        <v>352</v>
      </c>
      <c r="BW494" s="1">
        <f t="shared" si="1853"/>
        <v>192</v>
      </c>
      <c r="BX494" s="1">
        <f t="shared" si="1854"/>
        <v>372</v>
      </c>
    </row>
    <row r="495" spans="1:76">
      <c r="A495" s="1">
        <v>2012</v>
      </c>
      <c r="B495" s="1">
        <v>4</v>
      </c>
      <c r="C495" s="4">
        <v>-0.51229999999999998</v>
      </c>
      <c r="D495" s="4">
        <v>-0.62770000000000004</v>
      </c>
      <c r="E495" s="2">
        <f t="shared" si="1928"/>
        <v>36926.849885818767</v>
      </c>
      <c r="F495" s="2">
        <f t="shared" si="1929"/>
        <v>47823.537275523107</v>
      </c>
      <c r="G495" s="5">
        <f t="shared" si="1930"/>
        <v>0.77214802562750939</v>
      </c>
      <c r="H495" s="4">
        <f t="shared" si="1931"/>
        <v>0.77220506066513916</v>
      </c>
      <c r="I495" s="4">
        <f t="shared" si="1932"/>
        <v>0.80207225340097055</v>
      </c>
      <c r="J495" s="4">
        <f t="shared" si="1933"/>
        <v>-2.9867192735831383E-2</v>
      </c>
      <c r="K495" s="2" t="str">
        <f t="shared" si="1941"/>
        <v xml:space="preserve">      SPX</v>
      </c>
      <c r="L495" s="11">
        <f t="shared" si="1942"/>
        <v>219489.03860767593</v>
      </c>
      <c r="M495" s="2">
        <f t="shared" si="1934"/>
        <v>63927.281638861306</v>
      </c>
      <c r="N495" s="2">
        <f t="shared" si="1935"/>
        <v>31001.087520775967</v>
      </c>
      <c r="O495" s="2">
        <f t="shared" si="1936"/>
        <v>32926.194118085339</v>
      </c>
      <c r="P495" s="2">
        <f t="shared" si="1943"/>
        <v>36926.849885818767</v>
      </c>
      <c r="Q495" s="2">
        <f t="shared" si="1944"/>
        <v>47823.537275523107</v>
      </c>
      <c r="S495" s="1">
        <f t="shared" si="2054"/>
        <v>2012</v>
      </c>
      <c r="T495" s="1">
        <f t="shared" si="2055"/>
        <v>4</v>
      </c>
      <c r="U495" s="4">
        <v>-1.0798000000000001</v>
      </c>
      <c r="V495" s="4">
        <v>-0.63439999999999996</v>
      </c>
      <c r="X495" s="6">
        <v>41000</v>
      </c>
      <c r="Y495" s="2" t="str">
        <f t="shared" si="2056"/>
        <v xml:space="preserve">      SPY</v>
      </c>
      <c r="Z495" s="11">
        <f t="shared" si="2077"/>
        <v>246958.71914057844</v>
      </c>
      <c r="AA495" s="16">
        <f t="shared" si="1797"/>
        <v>78354.05928592378</v>
      </c>
      <c r="AB495" s="16">
        <f t="shared" si="1798"/>
        <v>38103.816403785757</v>
      </c>
      <c r="AC495" s="16">
        <f t="shared" si="1799"/>
        <v>40250.242882138031</v>
      </c>
      <c r="AD495" s="2">
        <f t="shared" si="1922"/>
        <v>58507.38681011906</v>
      </c>
      <c r="AE495" s="2">
        <f t="shared" si="1923"/>
        <v>46613.558253416071</v>
      </c>
      <c r="AF495" s="12" t="str">
        <f t="shared" si="1987"/>
        <v/>
      </c>
      <c r="AG495" s="13" t="str">
        <f t="shared" si="1981"/>
        <v/>
      </c>
      <c r="AH495" s="13" t="str">
        <f t="shared" ref="AH495:AI495" si="2090">IF($B495=12,((AD495/AD483)-1)*100,"")</f>
        <v/>
      </c>
      <c r="AI495" s="13" t="str">
        <f t="shared" si="2090"/>
        <v/>
      </c>
      <c r="AK495" s="12"/>
      <c r="AS495" s="7">
        <f t="shared" si="1983"/>
        <v>-2.3065992936779689</v>
      </c>
      <c r="AT495" s="7">
        <f t="shared" ref="AT495:AU495" si="2091">((AD495/AD483)-1)*100</f>
        <v>-11.166728667895132</v>
      </c>
      <c r="AU495" s="7">
        <f t="shared" si="2091"/>
        <v>4.6603440051718792</v>
      </c>
      <c r="AV495" s="7">
        <f t="shared" si="1990"/>
        <v>-6.9669432988498485</v>
      </c>
      <c r="AW495" s="7"/>
      <c r="AX495" s="7">
        <f t="shared" si="1901"/>
        <v>69.919081145185572</v>
      </c>
      <c r="AY495" s="7">
        <f t="shared" ref="AY495:AZ495" si="2092">((AD495/AD434)-1)*100</f>
        <v>16.432074276672015</v>
      </c>
      <c r="AZ495" s="7">
        <f t="shared" si="2092"/>
        <v>9.4639107783074383</v>
      </c>
      <c r="BA495" s="7">
        <f t="shared" si="1903"/>
        <v>60.455170366878136</v>
      </c>
      <c r="BB495" s="7"/>
      <c r="BC495" s="7">
        <f t="shared" si="1843"/>
        <v>165.82442020813986</v>
      </c>
      <c r="BD495" s="7">
        <f t="shared" ref="BD495:BE495" si="2093">((AD495/AD383)-1)*100</f>
        <v>118.66696957783249</v>
      </c>
      <c r="BE495" s="7">
        <f t="shared" si="2093"/>
        <v>89.875357643505737</v>
      </c>
      <c r="BF495" s="7">
        <f t="shared" si="1845"/>
        <v>75.949062564634119</v>
      </c>
      <c r="BH495" s="1">
        <f t="shared" si="1993"/>
        <v>384</v>
      </c>
      <c r="BI495" s="1">
        <f t="shared" si="1994"/>
        <v>333</v>
      </c>
      <c r="BJ495" s="1">
        <f t="shared" si="1995"/>
        <v>365</v>
      </c>
      <c r="BK495" s="1">
        <f t="shared" si="1996"/>
        <v>256</v>
      </c>
      <c r="BL495" s="1">
        <f t="shared" si="1997"/>
        <v>473</v>
      </c>
      <c r="BN495" s="1">
        <f t="shared" si="1909"/>
        <v>424</v>
      </c>
      <c r="BO495" s="1">
        <f t="shared" si="1910"/>
        <v>398</v>
      </c>
      <c r="BP495" s="1">
        <f t="shared" si="1911"/>
        <v>373</v>
      </c>
      <c r="BQ495" s="1">
        <f t="shared" si="1912"/>
        <v>221</v>
      </c>
      <c r="BR495" s="1">
        <f t="shared" si="1913"/>
        <v>424</v>
      </c>
      <c r="BT495" s="1">
        <f t="shared" si="1850"/>
        <v>373</v>
      </c>
      <c r="BU495" s="1">
        <f t="shared" si="1851"/>
        <v>373</v>
      </c>
      <c r="BV495" s="1">
        <f t="shared" si="1852"/>
        <v>353</v>
      </c>
      <c r="BW495" s="1">
        <f t="shared" si="1853"/>
        <v>193</v>
      </c>
      <c r="BX495" s="1">
        <f t="shared" si="1854"/>
        <v>373</v>
      </c>
    </row>
    <row r="496" spans="1:76">
      <c r="A496" s="1">
        <v>2012</v>
      </c>
      <c r="B496" s="1">
        <v>5</v>
      </c>
      <c r="C496" s="4">
        <v>-12.9788</v>
      </c>
      <c r="D496" s="4">
        <v>-6.0101000000000004</v>
      </c>
      <c r="E496" s="2">
        <f t="shared" si="1928"/>
        <v>32134.187892838119</v>
      </c>
      <c r="F496" s="2">
        <f t="shared" si="1929"/>
        <v>44949.294861726892</v>
      </c>
      <c r="G496" s="5">
        <f t="shared" si="1930"/>
        <v>0.71489859833595548</v>
      </c>
      <c r="H496" s="4">
        <f t="shared" si="1931"/>
        <v>0.71762747749448796</v>
      </c>
      <c r="I496" s="4">
        <f t="shared" si="1932"/>
        <v>0.77913181785754548</v>
      </c>
      <c r="J496" s="4">
        <f t="shared" si="1933"/>
        <v>-6.1504340363057519E-2</v>
      </c>
      <c r="K496" s="2" t="str">
        <f t="shared" si="1941"/>
        <v xml:space="preserve">      SPX</v>
      </c>
      <c r="L496" s="11">
        <f t="shared" si="1942"/>
        <v>206297.52789831601</v>
      </c>
      <c r="M496" s="2">
        <f t="shared" si="1934"/>
        <v>57924.815299023787</v>
      </c>
      <c r="N496" s="2">
        <f t="shared" si="1935"/>
        <v>26977.518373629497</v>
      </c>
      <c r="O496" s="2">
        <f t="shared" si="1936"/>
        <v>30947.296925394294</v>
      </c>
      <c r="P496" s="2">
        <f t="shared" si="1943"/>
        <v>32134.187892838119</v>
      </c>
      <c r="Q496" s="2">
        <f t="shared" si="1944"/>
        <v>44949.294861726892</v>
      </c>
      <c r="S496" s="1">
        <f t="shared" si="2054"/>
        <v>2012</v>
      </c>
      <c r="T496" s="1">
        <f t="shared" si="2055"/>
        <v>5</v>
      </c>
      <c r="U496" s="4">
        <v>-11.1972</v>
      </c>
      <c r="V496" s="4">
        <v>-5.9988000000000001</v>
      </c>
      <c r="X496" s="6">
        <v>41030</v>
      </c>
      <c r="Y496" s="2" t="str">
        <f t="shared" si="2056"/>
        <v xml:space="preserve">      SPY</v>
      </c>
      <c r="Z496" s="11">
        <f t="shared" si="2077"/>
        <v>232144.15949677341</v>
      </c>
      <c r="AA496" s="16">
        <f t="shared" si="1797"/>
        <v>71672.967185545393</v>
      </c>
      <c r="AB496" s="16">
        <f t="shared" si="1798"/>
        <v>33837.255873421062</v>
      </c>
      <c r="AC496" s="16">
        <f t="shared" si="1799"/>
        <v>37835.711312124331</v>
      </c>
      <c r="AD496" s="2">
        <f t="shared" si="1922"/>
        <v>51956.197694216411</v>
      </c>
      <c r="AE496" s="2">
        <f t="shared" si="1923"/>
        <v>43817.304120910143</v>
      </c>
      <c r="AF496" s="12" t="str">
        <f t="shared" si="1987"/>
        <v/>
      </c>
      <c r="AG496" s="13" t="str">
        <f t="shared" si="1981"/>
        <v/>
      </c>
      <c r="AH496" s="13" t="str">
        <f t="shared" ref="AH496:AI496" si="2094">IF($B496=12,((AD496/AD484)-1)*100,"")</f>
        <v/>
      </c>
      <c r="AI496" s="13" t="str">
        <f t="shared" si="2094"/>
        <v/>
      </c>
      <c r="AK496" s="12"/>
      <c r="AS496" s="7">
        <f t="shared" si="1983"/>
        <v>-3.1375448964522046</v>
      </c>
      <c r="AT496" s="7">
        <f t="shared" ref="AT496:AU496" si="2095">((AD496/AD484)-1)*100</f>
        <v>-16.793134438055159</v>
      </c>
      <c r="AU496" s="7">
        <f t="shared" si="2095"/>
        <v>-0.48584820605062085</v>
      </c>
      <c r="AV496" s="7">
        <f t="shared" si="1990"/>
        <v>-2.6516966904015837</v>
      </c>
      <c r="AW496" s="7"/>
      <c r="AX496" s="7">
        <f t="shared" si="1901"/>
        <v>52.971664434028099</v>
      </c>
      <c r="AY496" s="7">
        <f t="shared" ref="AY496:AZ496" si="2096">((AD496/AD435)-1)*100</f>
        <v>2.8283578042630264</v>
      </c>
      <c r="AZ496" s="7">
        <f t="shared" si="2096"/>
        <v>-1.4538184036662072</v>
      </c>
      <c r="BA496" s="7">
        <f t="shared" si="1903"/>
        <v>54.425482837694304</v>
      </c>
      <c r="BB496" s="7"/>
      <c r="BC496" s="7">
        <f t="shared" si="1843"/>
        <v>129.26451391368653</v>
      </c>
      <c r="BD496" s="7">
        <f t="shared" ref="BD496:BE496" si="2097">((AD496/AD384)-1)*100</f>
        <v>78.163367006018319</v>
      </c>
      <c r="BE496" s="7">
        <f t="shared" si="2097"/>
        <v>83.306628950471335</v>
      </c>
      <c r="BF496" s="7">
        <f t="shared" si="1845"/>
        <v>45.957884963215193</v>
      </c>
      <c r="BH496" s="1">
        <f t="shared" si="1993"/>
        <v>384</v>
      </c>
      <c r="BI496" s="1">
        <f t="shared" si="1994"/>
        <v>333</v>
      </c>
      <c r="BJ496" s="1">
        <f t="shared" si="1995"/>
        <v>365</v>
      </c>
      <c r="BK496" s="1">
        <f t="shared" si="1996"/>
        <v>256</v>
      </c>
      <c r="BL496" s="1">
        <f t="shared" si="1997"/>
        <v>474</v>
      </c>
      <c r="BN496" s="1">
        <f t="shared" si="1909"/>
        <v>425</v>
      </c>
      <c r="BO496" s="1">
        <f t="shared" si="1910"/>
        <v>399</v>
      </c>
      <c r="BP496" s="1">
        <f t="shared" si="1911"/>
        <v>373</v>
      </c>
      <c r="BQ496" s="1">
        <f t="shared" si="1912"/>
        <v>222</v>
      </c>
      <c r="BR496" s="1">
        <f t="shared" si="1913"/>
        <v>425</v>
      </c>
      <c r="BT496" s="1">
        <f t="shared" si="1850"/>
        <v>374</v>
      </c>
      <c r="BU496" s="1">
        <f t="shared" si="1851"/>
        <v>374</v>
      </c>
      <c r="BV496" s="1">
        <f t="shared" si="1852"/>
        <v>354</v>
      </c>
      <c r="BW496" s="1">
        <f t="shared" si="1853"/>
        <v>194</v>
      </c>
      <c r="BX496" s="1">
        <f t="shared" si="1854"/>
        <v>374</v>
      </c>
    </row>
    <row r="497" spans="1:76">
      <c r="A497" s="1">
        <v>2012</v>
      </c>
      <c r="B497" s="1">
        <v>6</v>
      </c>
      <c r="C497" s="4">
        <v>1.2014</v>
      </c>
      <c r="D497" s="4">
        <v>4.1201999999999996</v>
      </c>
      <c r="E497" s="2">
        <f t="shared" si="1928"/>
        <v>32520.248026182675</v>
      </c>
      <c r="F497" s="2">
        <f t="shared" si="1929"/>
        <v>46801.295708619764</v>
      </c>
      <c r="G497" s="5">
        <f t="shared" si="1930"/>
        <v>0.69485785668521916</v>
      </c>
      <c r="H497" s="4">
        <f t="shared" si="1931"/>
        <v>0.69594212434280334</v>
      </c>
      <c r="I497" s="4">
        <f t="shared" si="1932"/>
        <v>0.75695445965430186</v>
      </c>
      <c r="J497" s="4">
        <f t="shared" si="1933"/>
        <v>-6.1012335311498522E-2</v>
      </c>
      <c r="K497" s="2" t="str">
        <f t="shared" si="1941"/>
        <v xml:space="preserve">      SPX</v>
      </c>
      <c r="L497" s="11">
        <f t="shared" si="1942"/>
        <v>214797.39864278241</v>
      </c>
      <c r="M497" s="2">
        <f t="shared" si="1934"/>
        <v>59524.013732684674</v>
      </c>
      <c r="N497" s="2">
        <f t="shared" si="1935"/>
        <v>27301.626279370281</v>
      </c>
      <c r="O497" s="2">
        <f t="shared" si="1936"/>
        <v>32222.38745331439</v>
      </c>
      <c r="P497" s="2">
        <f t="shared" si="1943"/>
        <v>32520.248026182675</v>
      </c>
      <c r="Q497" s="2">
        <f t="shared" si="1944"/>
        <v>46801.295708619764</v>
      </c>
      <c r="S497" s="1">
        <f t="shared" si="2054"/>
        <v>2012</v>
      </c>
      <c r="T497" s="1">
        <f t="shared" si="2055"/>
        <v>6</v>
      </c>
      <c r="U497" s="4">
        <v>2.1560000000000001</v>
      </c>
      <c r="V497" s="4">
        <v>4.0982000000000003</v>
      </c>
      <c r="X497" s="6">
        <v>41061</v>
      </c>
      <c r="Y497" s="2" t="str">
        <f t="shared" si="2056"/>
        <v xml:space="preserve">      SPY</v>
      </c>
      <c r="Z497" s="11">
        <f t="shared" si="2077"/>
        <v>241657.89144127019</v>
      </c>
      <c r="AA497" s="16">
        <f t="shared" ref="AA497:AA560" si="2098">SUM(AB497:AC497)</f>
        <v>73953.081543169828</v>
      </c>
      <c r="AB497" s="16">
        <f t="shared" ref="AB497:AB560" si="2099">IF($B497=1,($AA496/2)*(1+(U497/100)),AB496*(1+(U497/100)))</f>
        <v>34566.787110052021</v>
      </c>
      <c r="AC497" s="16">
        <f t="shared" ref="AC497:AC560" si="2100">IF($B497=1,($AA496/2)*(1+(V497/100)),AC496*(1+(V497/100)))</f>
        <v>39386.294433117815</v>
      </c>
      <c r="AD497" s="2">
        <f t="shared" si="1922"/>
        <v>53076.373316503719</v>
      </c>
      <c r="AE497" s="2">
        <f t="shared" si="1923"/>
        <v>45613.024878393284</v>
      </c>
      <c r="AF497" s="12" t="str">
        <f t="shared" si="1987"/>
        <v/>
      </c>
      <c r="AG497" s="13" t="str">
        <f t="shared" si="1981"/>
        <v/>
      </c>
      <c r="AH497" s="13" t="str">
        <f t="shared" ref="AH497:AI497" si="2101">IF($B497=12,((AD497/AD485)-1)*100,"")</f>
        <v/>
      </c>
      <c r="AI497" s="13" t="str">
        <f t="shared" si="2101"/>
        <v/>
      </c>
      <c r="AK497" s="12"/>
      <c r="AS497" s="7">
        <f t="shared" si="1983"/>
        <v>2.5275706748514093</v>
      </c>
      <c r="AT497" s="7">
        <f t="shared" ref="AT497:AU497" si="2102">((AD497/AD485)-1)*100</f>
        <v>-11.646992977083137</v>
      </c>
      <c r="AU497" s="7">
        <f t="shared" si="2102"/>
        <v>5.3343549912594712</v>
      </c>
      <c r="AV497" s="7">
        <f t="shared" si="1990"/>
        <v>-2.8067843164080619</v>
      </c>
      <c r="AW497" s="7"/>
      <c r="AX497" s="7">
        <f t="shared" si="1901"/>
        <v>53.900851346687432</v>
      </c>
      <c r="AY497" s="7">
        <f t="shared" ref="AY497:AZ497" si="2103">((AD497/AD436)-1)*100</f>
        <v>5.5736276311894262</v>
      </c>
      <c r="AZ497" s="7">
        <f t="shared" si="2103"/>
        <v>-0.85522504606204697</v>
      </c>
      <c r="BA497" s="7">
        <f t="shared" si="1903"/>
        <v>54.756076392749478</v>
      </c>
      <c r="BB497" s="7"/>
      <c r="BC497" s="7">
        <f t="shared" si="1843"/>
        <v>112.85649121844949</v>
      </c>
      <c r="BD497" s="7">
        <f t="shared" ref="BD497:BE497" si="2104">((AD497/AD385)-1)*100</f>
        <v>62.326390218089898</v>
      </c>
      <c r="BE497" s="7">
        <f t="shared" si="2104"/>
        <v>93.735787230664442</v>
      </c>
      <c r="BF497" s="7">
        <f t="shared" si="1845"/>
        <v>19.120703987785049</v>
      </c>
      <c r="BH497" s="1">
        <f t="shared" si="1993"/>
        <v>385</v>
      </c>
      <c r="BI497" s="1">
        <f t="shared" si="1994"/>
        <v>333</v>
      </c>
      <c r="BJ497" s="1">
        <f t="shared" si="1995"/>
        <v>366</v>
      </c>
      <c r="BK497" s="1">
        <f t="shared" si="1996"/>
        <v>256</v>
      </c>
      <c r="BL497" s="1">
        <f t="shared" si="1997"/>
        <v>475</v>
      </c>
      <c r="BN497" s="1">
        <f t="shared" si="1909"/>
        <v>426</v>
      </c>
      <c r="BO497" s="1">
        <f t="shared" si="1910"/>
        <v>400</v>
      </c>
      <c r="BP497" s="1">
        <f t="shared" si="1911"/>
        <v>373</v>
      </c>
      <c r="BQ497" s="1">
        <f t="shared" si="1912"/>
        <v>223</v>
      </c>
      <c r="BR497" s="1">
        <f t="shared" si="1913"/>
        <v>426</v>
      </c>
      <c r="BT497" s="1">
        <f t="shared" si="1850"/>
        <v>375</v>
      </c>
      <c r="BU497" s="1">
        <f t="shared" si="1851"/>
        <v>375</v>
      </c>
      <c r="BV497" s="1">
        <f t="shared" si="1852"/>
        <v>355</v>
      </c>
      <c r="BW497" s="1">
        <f t="shared" si="1853"/>
        <v>195</v>
      </c>
      <c r="BX497" s="1">
        <f t="shared" si="1854"/>
        <v>375</v>
      </c>
    </row>
    <row r="498" spans="1:76">
      <c r="A498" s="1">
        <v>2012</v>
      </c>
      <c r="B498" s="1">
        <v>7</v>
      </c>
      <c r="C498" s="4">
        <v>6.3746999999999998</v>
      </c>
      <c r="D498" s="4">
        <v>1.3889</v>
      </c>
      <c r="E498" s="2">
        <f t="shared" si="1928"/>
        <v>34593.31627710774</v>
      </c>
      <c r="F498" s="2">
        <f t="shared" si="1929"/>
        <v>47451.318904716783</v>
      </c>
      <c r="G498" s="5">
        <f t="shared" si="1930"/>
        <v>0.72902749756169738</v>
      </c>
      <c r="H498" s="4">
        <f t="shared" si="1931"/>
        <v>0.72745200359889295</v>
      </c>
      <c r="I498" s="4">
        <f t="shared" si="1932"/>
        <v>0.74960525910361653</v>
      </c>
      <c r="J498" s="4">
        <f t="shared" si="1933"/>
        <v>-2.2153255504723579E-2</v>
      </c>
      <c r="K498" s="2" t="str">
        <f t="shared" si="1941"/>
        <v xml:space="preserve">      SPX</v>
      </c>
      <c r="L498" s="11">
        <f t="shared" si="1942"/>
        <v>217780.71971253204</v>
      </c>
      <c r="M498" s="2">
        <f t="shared" si="1934"/>
        <v>61711.947242454771</v>
      </c>
      <c r="N498" s="2">
        <f t="shared" si="1935"/>
        <v>29042.023049801297</v>
      </c>
      <c r="O498" s="2">
        <f t="shared" si="1936"/>
        <v>32669.924192653474</v>
      </c>
      <c r="P498" s="2">
        <f t="shared" si="1943"/>
        <v>34593.31627710774</v>
      </c>
      <c r="Q498" s="2">
        <f t="shared" si="1944"/>
        <v>47451.318904716783</v>
      </c>
      <c r="S498" s="1">
        <f t="shared" si="2054"/>
        <v>2012</v>
      </c>
      <c r="T498" s="1">
        <f t="shared" si="2055"/>
        <v>7</v>
      </c>
      <c r="U498" s="4">
        <v>6.0792999999999999</v>
      </c>
      <c r="V498" s="4">
        <v>1.3801000000000001</v>
      </c>
      <c r="X498" s="6">
        <v>41091</v>
      </c>
      <c r="Y498" s="2" t="str">
        <f t="shared" si="2056"/>
        <v xml:space="preserve">      SPY</v>
      </c>
      <c r="Z498" s="11">
        <f t="shared" si="2077"/>
        <v>244993.01200105113</v>
      </c>
      <c r="AA498" s="16">
        <f t="shared" si="2098"/>
        <v>76598.070481422692</v>
      </c>
      <c r="AB498" s="16">
        <f t="shared" si="2099"/>
        <v>36668.20579883342</v>
      </c>
      <c r="AC498" s="16">
        <f t="shared" si="2100"/>
        <v>39929.864682589272</v>
      </c>
      <c r="AD498" s="2">
        <f t="shared" si="1922"/>
        <v>56303.045279533937</v>
      </c>
      <c r="AE498" s="2">
        <f t="shared" si="1923"/>
        <v>46242.530234739985</v>
      </c>
      <c r="AF498" s="12" t="str">
        <f t="shared" si="1987"/>
        <v/>
      </c>
      <c r="AG498" s="13" t="str">
        <f t="shared" si="1981"/>
        <v/>
      </c>
      <c r="AH498" s="13" t="str">
        <f t="shared" ref="AH498:AI498" si="2105">IF($B498=12,((AD498/AD486)-1)*100,"")</f>
        <v/>
      </c>
      <c r="AI498" s="13" t="str">
        <f t="shared" si="2105"/>
        <v/>
      </c>
      <c r="AK498" s="12"/>
      <c r="AS498" s="7">
        <f t="shared" si="1983"/>
        <v>6.1043231577510459</v>
      </c>
      <c r="AT498" s="7">
        <f t="shared" ref="AT498:AU498" si="2106">((AD498/AD486)-1)*100</f>
        <v>-9.7722542253963702</v>
      </c>
      <c r="AU498" s="7">
        <f t="shared" si="2106"/>
        <v>9.0090242852821856</v>
      </c>
      <c r="AV498" s="7">
        <f t="shared" si="1990"/>
        <v>-2.9047011275311396</v>
      </c>
      <c r="AW498" s="7"/>
      <c r="AX498" s="7">
        <f t="shared" si="1901"/>
        <v>58.672929516829385</v>
      </c>
      <c r="AY498" s="7">
        <f t="shared" ref="AY498:AZ498" si="2107">((AD498/AD437)-1)*100</f>
        <v>10.665111815330119</v>
      </c>
      <c r="AZ498" s="7">
        <f t="shared" si="2107"/>
        <v>2.2190049669710277</v>
      </c>
      <c r="BA498" s="7">
        <f t="shared" si="1903"/>
        <v>56.453924549858357</v>
      </c>
      <c r="BB498" s="7"/>
      <c r="BC498" s="7">
        <f t="shared" si="1843"/>
        <v>152.12863309816493</v>
      </c>
      <c r="BD498" s="7">
        <f t="shared" ref="BD498:BE498" si="2108">((AD498/AD386)-1)*100</f>
        <v>101.18811955594506</v>
      </c>
      <c r="BE498" s="7">
        <f t="shared" si="2108"/>
        <v>94.590310021840637</v>
      </c>
      <c r="BF498" s="7">
        <f t="shared" si="1845"/>
        <v>57.538323076324289</v>
      </c>
      <c r="BH498" s="1">
        <f t="shared" si="1993"/>
        <v>386</v>
      </c>
      <c r="BI498" s="1">
        <f t="shared" si="1994"/>
        <v>333</v>
      </c>
      <c r="BJ498" s="1">
        <f t="shared" si="1995"/>
        <v>367</v>
      </c>
      <c r="BK498" s="1">
        <f t="shared" si="1996"/>
        <v>256</v>
      </c>
      <c r="BL498" s="1">
        <f t="shared" si="1997"/>
        <v>476</v>
      </c>
      <c r="BN498" s="1">
        <f t="shared" si="1909"/>
        <v>427</v>
      </c>
      <c r="BO498" s="1">
        <f t="shared" si="1910"/>
        <v>401</v>
      </c>
      <c r="BP498" s="1">
        <f t="shared" si="1911"/>
        <v>374</v>
      </c>
      <c r="BQ498" s="1">
        <f t="shared" si="1912"/>
        <v>224</v>
      </c>
      <c r="BR498" s="1">
        <f t="shared" si="1913"/>
        <v>427</v>
      </c>
      <c r="BT498" s="1">
        <f t="shared" si="1850"/>
        <v>376</v>
      </c>
      <c r="BU498" s="1">
        <f t="shared" si="1851"/>
        <v>376</v>
      </c>
      <c r="BV498" s="1">
        <f t="shared" si="1852"/>
        <v>356</v>
      </c>
      <c r="BW498" s="1">
        <f t="shared" si="1853"/>
        <v>196</v>
      </c>
      <c r="BX498" s="1">
        <f t="shared" si="1854"/>
        <v>376</v>
      </c>
    </row>
    <row r="499" spans="1:76">
      <c r="A499" s="1">
        <v>2012</v>
      </c>
      <c r="B499" s="1">
        <v>8</v>
      </c>
      <c r="C499" s="4">
        <v>6.3639999999999999</v>
      </c>
      <c r="D499" s="4">
        <v>2.2523</v>
      </c>
      <c r="E499" s="2">
        <f t="shared" si="1928"/>
        <v>36794.834924982875</v>
      </c>
      <c r="F499" s="2">
        <f t="shared" si="1929"/>
        <v>48520.064960407726</v>
      </c>
      <c r="G499" s="5">
        <f t="shared" si="1930"/>
        <v>0.75834265586839966</v>
      </c>
      <c r="H499" s="4">
        <f t="shared" si="1931"/>
        <v>0.7568716724269946</v>
      </c>
      <c r="I499" s="4">
        <f t="shared" si="1932"/>
        <v>0.7519045740417174</v>
      </c>
      <c r="J499" s="4">
        <f t="shared" si="1933"/>
        <v>4.9670983852772022E-3</v>
      </c>
      <c r="K499" s="2" t="str">
        <f t="shared" si="1941"/>
        <v xml:space="preserve">      SPX</v>
      </c>
      <c r="L499" s="11">
        <f t="shared" si="1942"/>
        <v>222685.79486261742</v>
      </c>
      <c r="M499" s="2">
        <f t="shared" si="1934"/>
        <v>64296.006291935257</v>
      </c>
      <c r="N499" s="2">
        <f t="shared" si="1935"/>
        <v>30890.257396690649</v>
      </c>
      <c r="O499" s="2">
        <f t="shared" si="1936"/>
        <v>33405.748895244607</v>
      </c>
      <c r="P499" s="2">
        <f t="shared" si="1943"/>
        <v>36794.834924982875</v>
      </c>
      <c r="Q499" s="2">
        <f t="shared" si="1944"/>
        <v>48520.064960407726</v>
      </c>
      <c r="S499" s="1">
        <f t="shared" si="2054"/>
        <v>2012</v>
      </c>
      <c r="T499" s="1">
        <f t="shared" si="2055"/>
        <v>8</v>
      </c>
      <c r="U499" s="4">
        <v>5.1923000000000004</v>
      </c>
      <c r="V499" s="4">
        <v>2.2378</v>
      </c>
      <c r="X499" s="6">
        <v>41122</v>
      </c>
      <c r="Y499" s="2" t="str">
        <f t="shared" si="2056"/>
        <v xml:space="preserve">      SPY</v>
      </c>
      <c r="Z499" s="11">
        <f t="shared" si="2077"/>
        <v>250475.46562361065</v>
      </c>
      <c r="AA499" s="16">
        <f t="shared" si="2098"/>
        <v>79395.544242982491</v>
      </c>
      <c r="AB499" s="16">
        <f t="shared" si="2099"/>
        <v>38572.129048526243</v>
      </c>
      <c r="AC499" s="16">
        <f t="shared" si="2100"/>
        <v>40823.415194456255</v>
      </c>
      <c r="AD499" s="2">
        <f t="shared" si="1922"/>
        <v>59226.468299583175</v>
      </c>
      <c r="AE499" s="2">
        <f t="shared" si="1923"/>
        <v>47277.345576332998</v>
      </c>
      <c r="AF499" s="12" t="str">
        <f t="shared" si="1987"/>
        <v/>
      </c>
      <c r="AG499" s="13" t="str">
        <f t="shared" si="1981"/>
        <v/>
      </c>
      <c r="AH499" s="13" t="str">
        <f t="shared" ref="AH499:AI499" si="2109">IF($B499=12,((AD499/AD487)-1)*100,"")</f>
        <v/>
      </c>
      <c r="AI499" s="13" t="str">
        <f t="shared" si="2109"/>
        <v/>
      </c>
      <c r="AK499" s="12"/>
      <c r="AS499" s="7">
        <f t="shared" si="1983"/>
        <v>8.7300007330693106</v>
      </c>
      <c r="AT499" s="7">
        <f t="shared" ref="AT499:AU499" si="2110">((AD499/AD487)-1)*100</f>
        <v>-4.8675077920490528</v>
      </c>
      <c r="AU499" s="7">
        <f t="shared" si="2110"/>
        <v>17.856647738207808</v>
      </c>
      <c r="AV499" s="7">
        <f t="shared" si="1990"/>
        <v>-9.1266470051384978</v>
      </c>
      <c r="AW499" s="7"/>
      <c r="AX499" s="7">
        <f t="shared" si="1901"/>
        <v>67.415605078243487</v>
      </c>
      <c r="AY499" s="7">
        <f t="shared" ref="AY499:AZ499" si="2111">((AD499/AD438)-1)*100</f>
        <v>14.195778316772124</v>
      </c>
      <c r="AZ499" s="7">
        <f t="shared" si="2111"/>
        <v>7.8511414590499706</v>
      </c>
      <c r="BA499" s="7">
        <f t="shared" si="1903"/>
        <v>59.564463619193518</v>
      </c>
      <c r="BB499" s="7"/>
      <c r="BC499" s="7">
        <f t="shared" si="1843"/>
        <v>174.62505662481371</v>
      </c>
      <c r="BD499" s="7">
        <f t="shared" ref="BD499:BE499" si="2112">((AD499/AD387)-1)*100</f>
        <v>125.4720829632702</v>
      </c>
      <c r="BE499" s="7">
        <f t="shared" si="2112"/>
        <v>83.846291448047097</v>
      </c>
      <c r="BF499" s="7">
        <f t="shared" si="1845"/>
        <v>90.778765176766612</v>
      </c>
      <c r="BH499" s="1">
        <f t="shared" si="1993"/>
        <v>387</v>
      </c>
      <c r="BI499" s="1">
        <f t="shared" si="1994"/>
        <v>333</v>
      </c>
      <c r="BJ499" s="1">
        <f t="shared" si="1995"/>
        <v>368</v>
      </c>
      <c r="BK499" s="1">
        <f t="shared" si="1996"/>
        <v>256</v>
      </c>
      <c r="BL499" s="1">
        <f t="shared" si="1997"/>
        <v>477</v>
      </c>
      <c r="BN499" s="1">
        <f t="shared" si="1909"/>
        <v>428</v>
      </c>
      <c r="BO499" s="1">
        <f t="shared" si="1910"/>
        <v>402</v>
      </c>
      <c r="BP499" s="1">
        <f t="shared" si="1911"/>
        <v>375</v>
      </c>
      <c r="BQ499" s="1">
        <f t="shared" si="1912"/>
        <v>225</v>
      </c>
      <c r="BR499" s="1">
        <f t="shared" si="1913"/>
        <v>428</v>
      </c>
      <c r="BT499" s="1">
        <f t="shared" si="1850"/>
        <v>377</v>
      </c>
      <c r="BU499" s="1">
        <f t="shared" si="1851"/>
        <v>377</v>
      </c>
      <c r="BV499" s="1">
        <f t="shared" si="1852"/>
        <v>357</v>
      </c>
      <c r="BW499" s="1">
        <f t="shared" si="1853"/>
        <v>197</v>
      </c>
      <c r="BX499" s="1">
        <f t="shared" si="1854"/>
        <v>377</v>
      </c>
    </row>
    <row r="500" spans="1:76">
      <c r="A500" s="1">
        <v>2012</v>
      </c>
      <c r="B500" s="1">
        <v>9</v>
      </c>
      <c r="C500" s="4">
        <v>-1.4215</v>
      </c>
      <c r="D500" s="4">
        <v>2.5842000000000001</v>
      </c>
      <c r="E500" s="2">
        <f t="shared" si="1928"/>
        <v>36271.796346524243</v>
      </c>
      <c r="F500" s="2">
        <f t="shared" si="1929"/>
        <v>49773.920479114582</v>
      </c>
      <c r="G500" s="5">
        <f t="shared" si="1930"/>
        <v>0.72873094981023434</v>
      </c>
      <c r="H500" s="4">
        <f t="shared" si="1931"/>
        <v>0.73007098422055627</v>
      </c>
      <c r="I500" s="4">
        <f t="shared" si="1932"/>
        <v>0.74580625187553773</v>
      </c>
      <c r="J500" s="4">
        <f t="shared" si="1933"/>
        <v>-1.5735267654981455E-2</v>
      </c>
      <c r="K500" s="2" t="str">
        <f t="shared" si="1941"/>
        <v>GSCI</v>
      </c>
      <c r="L500" s="11">
        <f t="shared" si="1942"/>
        <v>219520.31628864532</v>
      </c>
      <c r="M500" s="2">
        <f t="shared" si="1934"/>
        <v>64720.172645992207</v>
      </c>
      <c r="N500" s="2">
        <f t="shared" si="1935"/>
        <v>30451.152387796694</v>
      </c>
      <c r="O500" s="2">
        <f t="shared" si="1936"/>
        <v>34269.020258195516</v>
      </c>
      <c r="P500" s="2">
        <f t="shared" si="1943"/>
        <v>36271.796346524243</v>
      </c>
      <c r="Q500" s="2">
        <f t="shared" si="1944"/>
        <v>49773.920479114582</v>
      </c>
      <c r="S500" s="1">
        <f t="shared" si="2054"/>
        <v>2012</v>
      </c>
      <c r="T500" s="1">
        <f t="shared" si="2055"/>
        <v>9</v>
      </c>
      <c r="U500" s="4">
        <v>-3.15E-2</v>
      </c>
      <c r="V500" s="4">
        <v>2.5577999999999999</v>
      </c>
      <c r="X500" s="6">
        <v>41153</v>
      </c>
      <c r="Y500" s="2" t="str">
        <f t="shared" si="2056"/>
        <v>DBC</v>
      </c>
      <c r="Z500" s="11">
        <f t="shared" si="2077"/>
        <v>250396.56585193923</v>
      </c>
      <c r="AA500" s="16">
        <f t="shared" si="2098"/>
        <v>80427.575336176029</v>
      </c>
      <c r="AB500" s="16">
        <f t="shared" si="2099"/>
        <v>38559.978827875959</v>
      </c>
      <c r="AC500" s="16">
        <f t="shared" si="2100"/>
        <v>41867.596508300063</v>
      </c>
      <c r="AD500" s="2">
        <f t="shared" si="1922"/>
        <v>59207.811962068808</v>
      </c>
      <c r="AE500" s="2">
        <f t="shared" si="1923"/>
        <v>48486.605521484445</v>
      </c>
      <c r="AF500" s="12" t="str">
        <f t="shared" si="1987"/>
        <v/>
      </c>
      <c r="AG500" s="13" t="str">
        <f t="shared" si="1981"/>
        <v/>
      </c>
      <c r="AH500" s="13" t="str">
        <f t="shared" ref="AH500:AI500" si="2113">IF($B500=12,((AD500/AD488)-1)*100,"")</f>
        <v/>
      </c>
      <c r="AI500" s="13" t="str">
        <f t="shared" si="2113"/>
        <v/>
      </c>
      <c r="AK500" s="12"/>
      <c r="AS500" s="7">
        <f t="shared" si="1983"/>
        <v>26.727857647501384</v>
      </c>
      <c r="AT500" s="7">
        <f t="shared" ref="AT500:AU500" si="2114">((AD500/AD488)-1)*100</f>
        <v>10.879581062253507</v>
      </c>
      <c r="AU500" s="7">
        <f t="shared" si="2114"/>
        <v>30.010256021055802</v>
      </c>
      <c r="AV500" s="7">
        <f t="shared" si="1990"/>
        <v>-3.2823983735544182</v>
      </c>
      <c r="AW500" s="7"/>
      <c r="AX500" s="7">
        <f t="shared" si="1901"/>
        <v>71.147627803899297</v>
      </c>
      <c r="AY500" s="7">
        <f t="shared" ref="AY500:AZ500" si="2115">((AD500/AD439)-1)*100</f>
        <v>16.741426553404317</v>
      </c>
      <c r="AZ500" s="7">
        <f t="shared" si="2115"/>
        <v>8.9607460249479853</v>
      </c>
      <c r="BA500" s="7">
        <f t="shared" si="1903"/>
        <v>62.18688177895131</v>
      </c>
      <c r="BB500" s="7"/>
      <c r="BC500" s="7">
        <f t="shared" si="1843"/>
        <v>160.87669793767861</v>
      </c>
      <c r="BD500" s="7">
        <f t="shared" ref="BD500:BE500" si="2116">((AD500/AD388)-1)*100</f>
        <v>105.68098359317406</v>
      </c>
      <c r="BE500" s="7">
        <f t="shared" si="2116"/>
        <v>79.165969247198674</v>
      </c>
      <c r="BF500" s="7">
        <f t="shared" si="1845"/>
        <v>81.710728690479939</v>
      </c>
      <c r="BH500" s="1">
        <f t="shared" si="1993"/>
        <v>388</v>
      </c>
      <c r="BI500" s="1">
        <f t="shared" si="1994"/>
        <v>334</v>
      </c>
      <c r="BJ500" s="1">
        <f t="shared" si="1995"/>
        <v>369</v>
      </c>
      <c r="BK500" s="1">
        <f t="shared" si="1996"/>
        <v>256</v>
      </c>
      <c r="BL500" s="1">
        <f t="shared" si="1997"/>
        <v>478</v>
      </c>
      <c r="BN500" s="1">
        <f t="shared" si="1909"/>
        <v>429</v>
      </c>
      <c r="BO500" s="1">
        <f t="shared" si="1910"/>
        <v>403</v>
      </c>
      <c r="BP500" s="1">
        <f t="shared" si="1911"/>
        <v>376</v>
      </c>
      <c r="BQ500" s="1">
        <f t="shared" si="1912"/>
        <v>226</v>
      </c>
      <c r="BR500" s="1">
        <f t="shared" si="1913"/>
        <v>429</v>
      </c>
      <c r="BT500" s="1">
        <f t="shared" si="1850"/>
        <v>378</v>
      </c>
      <c r="BU500" s="1">
        <f t="shared" si="1851"/>
        <v>378</v>
      </c>
      <c r="BV500" s="1">
        <f t="shared" si="1852"/>
        <v>358</v>
      </c>
      <c r="BW500" s="1">
        <f t="shared" si="1853"/>
        <v>198</v>
      </c>
      <c r="BX500" s="1">
        <f t="shared" si="1854"/>
        <v>378</v>
      </c>
    </row>
    <row r="501" spans="1:76">
      <c r="A501" s="1">
        <v>2012</v>
      </c>
      <c r="B501" s="1">
        <v>10</v>
      </c>
      <c r="C501" s="4">
        <v>-4.0655999999999999</v>
      </c>
      <c r="D501" s="4">
        <v>-1.8464</v>
      </c>
      <c r="E501" s="2">
        <f t="shared" si="1928"/>
        <v>34797.130194259953</v>
      </c>
      <c r="F501" s="2">
        <f t="shared" si="1929"/>
        <v>48854.894811388207</v>
      </c>
      <c r="G501" s="5">
        <f t="shared" si="1930"/>
        <v>0.7122547357557435</v>
      </c>
      <c r="H501" s="4">
        <f t="shared" si="1931"/>
        <v>0.71310312853978219</v>
      </c>
      <c r="I501" s="4">
        <f t="shared" si="1932"/>
        <v>0.73697690552822348</v>
      </c>
      <c r="J501" s="4">
        <f t="shared" si="1933"/>
        <v>-2.3873776988441286E-2</v>
      </c>
      <c r="K501" s="2" t="str">
        <f t="shared" si="1941"/>
        <v xml:space="preserve">      SPX</v>
      </c>
      <c r="L501" s="11">
        <f t="shared" si="1942"/>
        <v>215467.09316869176</v>
      </c>
      <c r="M501" s="2">
        <f t="shared" si="1934"/>
        <v>62849.407404466619</v>
      </c>
      <c r="N501" s="2">
        <f t="shared" si="1935"/>
        <v>29213.130336318431</v>
      </c>
      <c r="O501" s="2">
        <f t="shared" si="1936"/>
        <v>33636.277068148192</v>
      </c>
      <c r="P501" s="2">
        <f t="shared" si="1943"/>
        <v>34797.130194259953</v>
      </c>
      <c r="Q501" s="2">
        <f t="shared" si="1944"/>
        <v>48854.894811388207</v>
      </c>
      <c r="S501" s="1">
        <f t="shared" si="2054"/>
        <v>2012</v>
      </c>
      <c r="T501" s="1">
        <f t="shared" si="2055"/>
        <v>10</v>
      </c>
      <c r="U501" s="4">
        <v>-3.9318</v>
      </c>
      <c r="V501" s="4">
        <v>-1.8496999999999999</v>
      </c>
      <c r="X501" s="6">
        <v>41183</v>
      </c>
      <c r="Y501" s="2" t="str">
        <f t="shared" si="2056"/>
        <v xml:space="preserve">      SPY</v>
      </c>
      <c r="Z501" s="11">
        <f t="shared" si="2077"/>
        <v>245764.98057337591</v>
      </c>
      <c r="AA501" s="16">
        <f t="shared" si="2098"/>
        <v>78137.049156007561</v>
      </c>
      <c r="AB501" s="16">
        <f t="shared" si="2099"/>
        <v>37043.877580321532</v>
      </c>
      <c r="AC501" s="16">
        <f t="shared" si="2100"/>
        <v>41093.171575686036</v>
      </c>
      <c r="AD501" s="2">
        <f t="shared" si="1922"/>
        <v>56879.879211344189</v>
      </c>
      <c r="AE501" s="2">
        <f t="shared" si="1923"/>
        <v>47589.748779153546</v>
      </c>
      <c r="AF501" s="12" t="str">
        <f t="shared" si="1987"/>
        <v/>
      </c>
      <c r="AG501" s="13" t="str">
        <f t="shared" si="1981"/>
        <v/>
      </c>
      <c r="AH501" s="13" t="str">
        <f t="shared" ref="AH501:AI501" si="2117">IF($B501=12,((AD501/AD489)-1)*100,"")</f>
        <v/>
      </c>
      <c r="AI501" s="13" t="str">
        <f t="shared" si="2117"/>
        <v/>
      </c>
      <c r="AK501" s="12"/>
      <c r="AS501" s="7">
        <f t="shared" si="1983"/>
        <v>12.163755617572281</v>
      </c>
      <c r="AT501" s="7">
        <f t="shared" ref="AT501:AU501" si="2118">((AD501/AD489)-1)*100</f>
        <v>-0.79052974975242218</v>
      </c>
      <c r="AU501" s="7">
        <f t="shared" si="2118"/>
        <v>15.068926870722832</v>
      </c>
      <c r="AV501" s="7">
        <f t="shared" si="1990"/>
        <v>-2.9051712531505505</v>
      </c>
      <c r="AW501" s="7"/>
      <c r="AX501" s="7">
        <f t="shared" si="1901"/>
        <v>61.977407631510474</v>
      </c>
      <c r="AY501" s="7">
        <f t="shared" ref="AY501:AZ501" si="2119">((AD501/AD440)-1)*100</f>
        <v>3.2930762205771069</v>
      </c>
      <c r="AZ501" s="7">
        <f t="shared" si="2119"/>
        <v>3.1225463138693899</v>
      </c>
      <c r="BA501" s="7">
        <f t="shared" si="1903"/>
        <v>58.854861317641081</v>
      </c>
      <c r="BB501" s="7"/>
      <c r="BC501" s="7">
        <f t="shared" si="1843"/>
        <v>152.8773974406478</v>
      </c>
      <c r="BD501" s="7">
        <f t="shared" ref="BD501:BE501" si="2120">((AD501/AD389)-1)*100</f>
        <v>97.161249737084759</v>
      </c>
      <c r="BE501" s="7">
        <f t="shared" si="2120"/>
        <v>73.672176822731132</v>
      </c>
      <c r="BF501" s="7">
        <f t="shared" si="1845"/>
        <v>79.205220617916666</v>
      </c>
      <c r="BH501" s="1">
        <f t="shared" si="1993"/>
        <v>389</v>
      </c>
      <c r="BI501" s="1">
        <f t="shared" si="1994"/>
        <v>334</v>
      </c>
      <c r="BJ501" s="1">
        <f t="shared" si="1995"/>
        <v>370</v>
      </c>
      <c r="BK501" s="1">
        <f t="shared" si="1996"/>
        <v>256</v>
      </c>
      <c r="BL501" s="1">
        <f t="shared" si="1997"/>
        <v>479</v>
      </c>
      <c r="BN501" s="1">
        <f t="shared" si="1909"/>
        <v>430</v>
      </c>
      <c r="BO501" s="1">
        <f t="shared" si="1910"/>
        <v>404</v>
      </c>
      <c r="BP501" s="1">
        <f t="shared" si="1911"/>
        <v>377</v>
      </c>
      <c r="BQ501" s="1">
        <f t="shared" si="1912"/>
        <v>227</v>
      </c>
      <c r="BR501" s="1">
        <f t="shared" si="1913"/>
        <v>430</v>
      </c>
      <c r="BT501" s="1">
        <f t="shared" si="1850"/>
        <v>379</v>
      </c>
      <c r="BU501" s="1">
        <f t="shared" si="1851"/>
        <v>379</v>
      </c>
      <c r="BV501" s="1">
        <f t="shared" si="1852"/>
        <v>359</v>
      </c>
      <c r="BW501" s="1">
        <f t="shared" si="1853"/>
        <v>199</v>
      </c>
      <c r="BX501" s="1">
        <f t="shared" si="1854"/>
        <v>379</v>
      </c>
    </row>
    <row r="502" spans="1:76">
      <c r="A502" s="1">
        <v>2012</v>
      </c>
      <c r="B502" s="1">
        <v>11</v>
      </c>
      <c r="C502" s="4">
        <v>1.4764999999999999</v>
      </c>
      <c r="D502" s="4">
        <v>0.58009999999999995</v>
      </c>
      <c r="E502" s="2">
        <f t="shared" si="1928"/>
        <v>35310.9098215782</v>
      </c>
      <c r="F502" s="2">
        <f t="shared" si="1929"/>
        <v>49138.302056189066</v>
      </c>
      <c r="G502" s="5">
        <f t="shared" si="1930"/>
        <v>0.718602563458554</v>
      </c>
      <c r="H502" s="4">
        <f t="shared" si="1931"/>
        <v>0.71834068560527919</v>
      </c>
      <c r="I502" s="4">
        <f t="shared" si="1932"/>
        <v>0.73214155235199474</v>
      </c>
      <c r="J502" s="4">
        <f t="shared" si="1933"/>
        <v>-1.3800866746715545E-2</v>
      </c>
      <c r="K502" s="2" t="str">
        <f t="shared" si="1941"/>
        <v xml:space="preserve">      SPX</v>
      </c>
      <c r="L502" s="11">
        <f t="shared" si="1942"/>
        <v>216717.01777616332</v>
      </c>
      <c r="M502" s="2">
        <f t="shared" si="1934"/>
        <v>63475.86331715469</v>
      </c>
      <c r="N502" s="2">
        <f t="shared" si="1935"/>
        <v>29644.462205734169</v>
      </c>
      <c r="O502" s="2">
        <f t="shared" si="1936"/>
        <v>33831.40111142052</v>
      </c>
      <c r="P502" s="2">
        <f t="shared" si="1943"/>
        <v>35310.9098215782</v>
      </c>
      <c r="Q502" s="2">
        <f t="shared" si="1944"/>
        <v>49138.302056189066</v>
      </c>
      <c r="S502" s="1">
        <f t="shared" si="2054"/>
        <v>2012</v>
      </c>
      <c r="T502" s="1">
        <f t="shared" si="2055"/>
        <v>11</v>
      </c>
      <c r="U502" s="4">
        <v>1.7746999999999999</v>
      </c>
      <c r="V502" s="4">
        <v>0.56459999999999999</v>
      </c>
      <c r="X502" s="6">
        <v>41214</v>
      </c>
      <c r="Y502" s="2" t="str">
        <f t="shared" si="2056"/>
        <v xml:space="preserve">      SPY</v>
      </c>
      <c r="Z502" s="11">
        <f t="shared" si="2077"/>
        <v>247152.56965369321</v>
      </c>
      <c r="AA502" s="16">
        <f t="shared" si="2098"/>
        <v>79026.478898141853</v>
      </c>
      <c r="AB502" s="16">
        <f t="shared" si="2099"/>
        <v>37701.295275739496</v>
      </c>
      <c r="AC502" s="16">
        <f t="shared" si="2100"/>
        <v>41325.183622402357</v>
      </c>
      <c r="AD502" s="2">
        <f t="shared" si="1922"/>
        <v>57889.326427707914</v>
      </c>
      <c r="AE502" s="2">
        <f t="shared" si="1923"/>
        <v>47858.440500760647</v>
      </c>
      <c r="AF502" s="12" t="str">
        <f t="shared" si="1987"/>
        <v/>
      </c>
      <c r="AG502" s="13" t="str">
        <f t="shared" si="1981"/>
        <v/>
      </c>
      <c r="AH502" s="13" t="str">
        <f t="shared" ref="AH502:AI502" si="2121">IF($B502=12,((AD502/AD490)-1)*100,"")</f>
        <v/>
      </c>
      <c r="AI502" s="13" t="str">
        <f t="shared" si="2121"/>
        <v/>
      </c>
      <c r="AK502" s="12"/>
      <c r="AS502" s="7">
        <f t="shared" si="1983"/>
        <v>13.05389062128064</v>
      </c>
      <c r="AT502" s="7">
        <f t="shared" ref="AT502:AU502" si="2122">((AD502/AD490)-1)*100</f>
        <v>1.7746694810262476</v>
      </c>
      <c r="AU502" s="7">
        <f t="shared" si="2122"/>
        <v>15.982117402573582</v>
      </c>
      <c r="AV502" s="7">
        <f t="shared" si="1990"/>
        <v>-2.9282267812929419</v>
      </c>
      <c r="AW502" s="7"/>
      <c r="AX502" s="7">
        <f t="shared" si="1901"/>
        <v>50.009561004605494</v>
      </c>
      <c r="AY502" s="7">
        <f t="shared" ref="AY502:AZ502" si="2123">((AD502/AD441)-1)*100</f>
        <v>-3.1877289561675126</v>
      </c>
      <c r="AZ502" s="7">
        <f t="shared" si="2123"/>
        <v>2.0958477457325042</v>
      </c>
      <c r="BA502" s="7">
        <f t="shared" si="1903"/>
        <v>47.913713258872988</v>
      </c>
      <c r="BB502" s="7"/>
      <c r="BC502" s="7">
        <f t="shared" si="1843"/>
        <v>149.91218680690591</v>
      </c>
      <c r="BD502" s="7">
        <f t="shared" ref="BD502:BE502" si="2124">((AD502/AD390)-1)*100</f>
        <v>99.241274082155684</v>
      </c>
      <c r="BE502" s="7">
        <f t="shared" si="2124"/>
        <v>71.635717294470069</v>
      </c>
      <c r="BF502" s="7">
        <f t="shared" si="1845"/>
        <v>78.276469512435838</v>
      </c>
      <c r="BH502" s="1">
        <f t="shared" si="1993"/>
        <v>390</v>
      </c>
      <c r="BI502" s="1">
        <f t="shared" si="1994"/>
        <v>335</v>
      </c>
      <c r="BJ502" s="1">
        <f t="shared" si="1995"/>
        <v>371</v>
      </c>
      <c r="BK502" s="1">
        <f t="shared" si="1996"/>
        <v>256</v>
      </c>
      <c r="BL502" s="1">
        <f t="shared" si="1997"/>
        <v>480</v>
      </c>
      <c r="BN502" s="1">
        <f t="shared" si="1909"/>
        <v>431</v>
      </c>
      <c r="BO502" s="1">
        <f t="shared" si="1910"/>
        <v>404</v>
      </c>
      <c r="BP502" s="1">
        <f t="shared" si="1911"/>
        <v>378</v>
      </c>
      <c r="BQ502" s="1">
        <f t="shared" si="1912"/>
        <v>228</v>
      </c>
      <c r="BR502" s="1">
        <f t="shared" si="1913"/>
        <v>431</v>
      </c>
      <c r="BT502" s="1">
        <f t="shared" si="1850"/>
        <v>380</v>
      </c>
      <c r="BU502" s="1">
        <f t="shared" si="1851"/>
        <v>380</v>
      </c>
      <c r="BV502" s="1">
        <f t="shared" si="1852"/>
        <v>360</v>
      </c>
      <c r="BW502" s="1">
        <f t="shared" si="1853"/>
        <v>200</v>
      </c>
      <c r="BX502" s="1">
        <f t="shared" si="1854"/>
        <v>380</v>
      </c>
    </row>
    <row r="503" spans="1:76">
      <c r="A503" s="1">
        <v>2012</v>
      </c>
      <c r="B503" s="1">
        <v>12</v>
      </c>
      <c r="C503" s="4">
        <v>-0.64829999999999999</v>
      </c>
      <c r="D503" s="4">
        <v>0.91149999999999998</v>
      </c>
      <c r="E503" s="2">
        <f t="shared" si="1928"/>
        <v>35081.989193204907</v>
      </c>
      <c r="F503" s="2">
        <f t="shared" si="1929"/>
        <v>49586.197679431229</v>
      </c>
      <c r="G503" s="5">
        <f t="shared" si="1930"/>
        <v>0.70749504569811394</v>
      </c>
      <c r="H503" s="4">
        <f t="shared" si="1931"/>
        <v>0.70801150474131225</v>
      </c>
      <c r="I503" s="4">
        <f t="shared" si="1932"/>
        <v>0.72565562954834195</v>
      </c>
      <c r="J503" s="4">
        <f t="shared" si="1933"/>
        <v>-1.7644124807029704E-2</v>
      </c>
      <c r="K503" s="2" t="str">
        <f t="shared" si="1941"/>
        <v xml:space="preserve">      SPX</v>
      </c>
      <c r="L503" s="11">
        <f t="shared" si="1942"/>
        <v>218692.39339319305</v>
      </c>
      <c r="M503" s="2">
        <f t="shared" si="1934"/>
        <v>63592.051489805512</v>
      </c>
      <c r="N503" s="2">
        <f t="shared" si="1935"/>
        <v>29452.277157254393</v>
      </c>
      <c r="O503" s="2">
        <f t="shared" si="1936"/>
        <v>34139.774332551118</v>
      </c>
      <c r="P503" s="2">
        <f t="shared" si="1943"/>
        <v>35081.989193204907</v>
      </c>
      <c r="Q503" s="2">
        <f t="shared" si="1944"/>
        <v>49586.197679431229</v>
      </c>
      <c r="S503" s="1">
        <f t="shared" si="2054"/>
        <v>2012</v>
      </c>
      <c r="T503" s="1">
        <f t="shared" si="2055"/>
        <v>12</v>
      </c>
      <c r="U503" s="4">
        <v>-1.3523000000000001</v>
      </c>
      <c r="V503" s="4">
        <v>0.90210000000000001</v>
      </c>
      <c r="X503" s="6">
        <v>41244</v>
      </c>
      <c r="Y503" s="2" t="str">
        <f t="shared" si="2056"/>
        <v xml:space="preserve">      SPY</v>
      </c>
      <c r="Z503" s="11">
        <f t="shared" si="2077"/>
        <v>249382.13298453917</v>
      </c>
      <c r="AA503" s="16">
        <f t="shared" si="2098"/>
        <v>78889.438763585727</v>
      </c>
      <c r="AB503" s="16">
        <f t="shared" si="2099"/>
        <v>37191.460659725672</v>
      </c>
      <c r="AC503" s="16">
        <f t="shared" si="2100"/>
        <v>41697.978103860049</v>
      </c>
      <c r="AD503" s="2">
        <f t="shared" si="1922"/>
        <v>57106.489066426024</v>
      </c>
      <c r="AE503" s="2">
        <f t="shared" si="1923"/>
        <v>48290.171492518006</v>
      </c>
      <c r="AF503" s="12">
        <f t="shared" si="1987"/>
        <v>2012</v>
      </c>
      <c r="AG503" s="13">
        <f t="shared" si="1981"/>
        <v>12.911662933661972</v>
      </c>
      <c r="AH503" s="13">
        <f t="shared" ref="AH503:AI503" si="2125">IF($B503=12,((AD503/AD491)-1)*100,"")</f>
        <v>3.3171844021803398</v>
      </c>
      <c r="AI503" s="13">
        <f t="shared" si="2125"/>
        <v>15.836205853022879</v>
      </c>
      <c r="AK503" s="12"/>
      <c r="AS503" s="7">
        <f t="shared" si="1983"/>
        <v>12.911662933661972</v>
      </c>
      <c r="AT503" s="7">
        <f t="shared" ref="AT503:AU503" si="2126">((AD503/AD491)-1)*100</f>
        <v>3.3171844021803398</v>
      </c>
      <c r="AU503" s="7">
        <f t="shared" si="2126"/>
        <v>15.836205853022879</v>
      </c>
      <c r="AV503" s="7">
        <f t="shared" si="1990"/>
        <v>-2.9245429193609063</v>
      </c>
      <c r="AW503" s="7"/>
      <c r="AX503" s="7">
        <f t="shared" si="1901"/>
        <v>50.956723667761736</v>
      </c>
      <c r="AY503" s="7">
        <f t="shared" ref="AY503:AZ503" si="2127">((AD503/AD442)-1)*100</f>
        <v>-4.7531353633658124</v>
      </c>
      <c r="AZ503" s="7">
        <f t="shared" si="2127"/>
        <v>7.511142685947414</v>
      </c>
      <c r="BA503" s="7">
        <f t="shared" si="1903"/>
        <v>43.445580981814324</v>
      </c>
      <c r="BB503" s="7"/>
      <c r="BC503" s="7">
        <f t="shared" si="1843"/>
        <v>147.40751371035859</v>
      </c>
      <c r="BD503" s="7">
        <f t="shared" ref="BD503:BE503" si="2128">((AD503/AD391)-1)*100</f>
        <v>88.830562237470673</v>
      </c>
      <c r="BE503" s="7">
        <f t="shared" si="2128"/>
        <v>69.915547626048763</v>
      </c>
      <c r="BF503" s="7">
        <f t="shared" si="1845"/>
        <v>77.491966084309823</v>
      </c>
      <c r="BH503" s="1">
        <f t="shared" si="1993"/>
        <v>391</v>
      </c>
      <c r="BI503" s="1">
        <f t="shared" si="1994"/>
        <v>336</v>
      </c>
      <c r="BJ503" s="1">
        <f t="shared" si="1995"/>
        <v>372</v>
      </c>
      <c r="BK503" s="1">
        <f t="shared" si="1996"/>
        <v>256</v>
      </c>
      <c r="BL503" s="1">
        <f t="shared" si="1997"/>
        <v>481</v>
      </c>
      <c r="BN503" s="1">
        <f t="shared" si="1909"/>
        <v>432</v>
      </c>
      <c r="BO503" s="1">
        <f t="shared" si="1910"/>
        <v>404</v>
      </c>
      <c r="BP503" s="1">
        <f t="shared" si="1911"/>
        <v>379</v>
      </c>
      <c r="BQ503" s="1">
        <f t="shared" si="1912"/>
        <v>229</v>
      </c>
      <c r="BR503" s="1">
        <f t="shared" si="1913"/>
        <v>432</v>
      </c>
      <c r="BT503" s="1">
        <f t="shared" si="1850"/>
        <v>381</v>
      </c>
      <c r="BU503" s="1">
        <f t="shared" si="1851"/>
        <v>381</v>
      </c>
      <c r="BV503" s="1">
        <f t="shared" si="1852"/>
        <v>361</v>
      </c>
      <c r="BW503" s="1">
        <f t="shared" si="1853"/>
        <v>201</v>
      </c>
      <c r="BX503" s="1">
        <f t="shared" si="1854"/>
        <v>381</v>
      </c>
    </row>
    <row r="504" spans="1:76">
      <c r="A504" s="1">
        <v>2013</v>
      </c>
      <c r="B504" s="1">
        <v>1</v>
      </c>
      <c r="C504" s="4">
        <v>4.3567</v>
      </c>
      <c r="D504" s="4">
        <v>5.1795</v>
      </c>
      <c r="E504" s="2">
        <f t="shared" si="1928"/>
        <v>36610.406216385265</v>
      </c>
      <c r="F504" s="2">
        <f t="shared" si="1929"/>
        <v>52154.514788237371</v>
      </c>
      <c r="G504" s="5">
        <f t="shared" si="1930"/>
        <v>0.70196044129706225</v>
      </c>
      <c r="H504" s="4">
        <f t="shared" si="1931"/>
        <v>0.70224858717535987</v>
      </c>
      <c r="I504" s="4">
        <f t="shared" si="1932"/>
        <v>0.71942005369274198</v>
      </c>
      <c r="J504" s="4">
        <f t="shared" si="1933"/>
        <v>-1.7171466517382106E-2</v>
      </c>
      <c r="K504" s="2" t="str">
        <f t="shared" si="1941"/>
        <v xml:space="preserve">      SPX</v>
      </c>
      <c r="L504" s="11">
        <f t="shared" si="1942"/>
        <v>230019.56590899351</v>
      </c>
      <c r="M504" s="2">
        <f t="shared" si="1934"/>
        <v>66624.184096890924</v>
      </c>
      <c r="N504" s="2">
        <f t="shared" si="1935"/>
        <v>33181.283198530931</v>
      </c>
      <c r="O504" s="2">
        <f t="shared" si="1936"/>
        <v>33442.900898359992</v>
      </c>
      <c r="P504" s="2">
        <f t="shared" si="1943"/>
        <v>36610.406216385265</v>
      </c>
      <c r="Q504" s="2">
        <f t="shared" si="1944"/>
        <v>52154.514788237371</v>
      </c>
      <c r="S504" s="1">
        <f t="shared" si="2054"/>
        <v>2013</v>
      </c>
      <c r="T504" s="1">
        <f t="shared" si="2055"/>
        <v>1</v>
      </c>
      <c r="U504" s="4">
        <v>2.5973999999999999</v>
      </c>
      <c r="V504" s="4">
        <v>5.1696999999999997</v>
      </c>
      <c r="X504" s="6">
        <v>41275</v>
      </c>
      <c r="Y504" s="2" t="str">
        <f t="shared" si="2056"/>
        <v xml:space="preserve">      SPY</v>
      </c>
      <c r="Z504" s="11">
        <f t="shared" si="2077"/>
        <v>262274.4411134409</v>
      </c>
      <c r="AA504" s="16">
        <f t="shared" si="2098"/>
        <v>81953.149562688966</v>
      </c>
      <c r="AB504" s="16">
        <f t="shared" si="2099"/>
        <v>40469.256523015552</v>
      </c>
      <c r="AC504" s="16">
        <f t="shared" si="2100"/>
        <v>41483.893039673414</v>
      </c>
      <c r="AD504" s="2">
        <f t="shared" si="1922"/>
        <v>58589.773013437371</v>
      </c>
      <c r="AE504" s="2">
        <f t="shared" si="1923"/>
        <v>50786.628488166716</v>
      </c>
      <c r="AF504" s="12" t="str">
        <f t="shared" si="1987"/>
        <v/>
      </c>
      <c r="AG504" s="13" t="str">
        <f t="shared" si="1981"/>
        <v/>
      </c>
      <c r="AH504" s="13" t="str">
        <f t="shared" ref="AH504:AI504" si="2129">IF($B504=12,((AD504/AD492)-1)*100,"")</f>
        <v/>
      </c>
      <c r="AI504" s="13" t="str">
        <f t="shared" si="2129"/>
        <v/>
      </c>
      <c r="AK504" s="12"/>
      <c r="AS504" s="7">
        <f t="shared" si="1983"/>
        <v>13.669425236237021</v>
      </c>
      <c r="AT504" s="7">
        <f t="shared" ref="AT504:AU504" si="2130">((AD504/AD492)-1)*100</f>
        <v>2.1918503052647198</v>
      </c>
      <c r="AU504" s="7">
        <f t="shared" si="2130"/>
        <v>16.61359507737885</v>
      </c>
      <c r="AV504" s="7">
        <f t="shared" si="1990"/>
        <v>-2.9441698411418287</v>
      </c>
      <c r="AW504" s="7"/>
      <c r="AX504" s="7">
        <f t="shared" si="1901"/>
        <v>49.25947243395801</v>
      </c>
      <c r="AY504" s="7">
        <f t="shared" ref="AY504:AZ504" si="2131">((AD504/AD443)-1)*100</f>
        <v>-8.127433400736594</v>
      </c>
      <c r="AZ504" s="7">
        <f t="shared" si="2131"/>
        <v>13.871484710654114</v>
      </c>
      <c r="BA504" s="7">
        <f t="shared" si="1903"/>
        <v>35.387987723303894</v>
      </c>
      <c r="BB504" s="7"/>
      <c r="BC504" s="7">
        <f t="shared" si="1843"/>
        <v>163.03190876357044</v>
      </c>
      <c r="BD504" s="7">
        <f t="shared" ref="BD504:BE504" si="2132">((AD504/AD392)-1)*100</f>
        <v>101.9840748956919</v>
      </c>
      <c r="BE504" s="7">
        <f t="shared" si="2132"/>
        <v>80.646133783186485</v>
      </c>
      <c r="BF504" s="7">
        <f t="shared" si="1845"/>
        <v>82.385774980383957</v>
      </c>
      <c r="BH504" s="1">
        <f t="shared" si="1993"/>
        <v>392</v>
      </c>
      <c r="BI504" s="1">
        <f t="shared" si="1994"/>
        <v>337</v>
      </c>
      <c r="BJ504" s="1">
        <f t="shared" si="1995"/>
        <v>373</v>
      </c>
      <c r="BK504" s="1">
        <f t="shared" si="1996"/>
        <v>256</v>
      </c>
      <c r="BL504" s="1">
        <f t="shared" si="1997"/>
        <v>482</v>
      </c>
      <c r="BN504" s="1">
        <f t="shared" si="1909"/>
        <v>433</v>
      </c>
      <c r="BO504" s="1">
        <f t="shared" si="1910"/>
        <v>404</v>
      </c>
      <c r="BP504" s="1">
        <f t="shared" si="1911"/>
        <v>380</v>
      </c>
      <c r="BQ504" s="1">
        <f t="shared" si="1912"/>
        <v>230</v>
      </c>
      <c r="BR504" s="1">
        <f t="shared" si="1913"/>
        <v>433</v>
      </c>
      <c r="BT504" s="1">
        <f t="shared" si="1850"/>
        <v>382</v>
      </c>
      <c r="BU504" s="1">
        <f t="shared" si="1851"/>
        <v>382</v>
      </c>
      <c r="BV504" s="1">
        <f t="shared" si="1852"/>
        <v>362</v>
      </c>
      <c r="BW504" s="1">
        <f t="shared" si="1853"/>
        <v>202</v>
      </c>
      <c r="BX504" s="1">
        <f t="shared" si="1854"/>
        <v>382</v>
      </c>
    </row>
    <row r="505" spans="1:76">
      <c r="A505" s="1">
        <v>2013</v>
      </c>
      <c r="B505" s="1">
        <v>2</v>
      </c>
      <c r="C505" s="4">
        <v>-4.3845999999999998</v>
      </c>
      <c r="D505" s="4">
        <v>1.3574999999999999</v>
      </c>
      <c r="E505" s="2">
        <f t="shared" si="1928"/>
        <v>35005.186345421636</v>
      </c>
      <c r="F505" s="2">
        <f t="shared" si="1929"/>
        <v>52862.512326487689</v>
      </c>
      <c r="G505" s="5">
        <f t="shared" si="1930"/>
        <v>0.66219301362795191</v>
      </c>
      <c r="H505" s="4">
        <f t="shared" si="1931"/>
        <v>0.66410042189211416</v>
      </c>
      <c r="I505" s="4">
        <f t="shared" si="1932"/>
        <v>0.70436030630727098</v>
      </c>
      <c r="J505" s="4">
        <f t="shared" si="1933"/>
        <v>-4.0259884415156821E-2</v>
      </c>
      <c r="K505" s="2" t="str">
        <f t="shared" si="1941"/>
        <v xml:space="preserve">      SPX</v>
      </c>
      <c r="L505" s="11">
        <f t="shared" si="1942"/>
        <v>233142.08151620807</v>
      </c>
      <c r="M505" s="2">
        <f t="shared" si="1934"/>
        <v>65623.304933463369</v>
      </c>
      <c r="N505" s="2">
        <f t="shared" si="1935"/>
        <v>31726.416655408142</v>
      </c>
      <c r="O505" s="2">
        <f t="shared" si="1936"/>
        <v>33896.888278055223</v>
      </c>
      <c r="P505" s="2">
        <f t="shared" si="1943"/>
        <v>35005.186345421636</v>
      </c>
      <c r="Q505" s="2">
        <f t="shared" si="1944"/>
        <v>52862.512326487689</v>
      </c>
      <c r="S505" s="1">
        <f t="shared" si="2054"/>
        <v>2013</v>
      </c>
      <c r="T505" s="1">
        <f t="shared" si="2055"/>
        <v>2</v>
      </c>
      <c r="U505" s="4">
        <v>-4.5709999999999997</v>
      </c>
      <c r="V505" s="4">
        <v>1.3493999999999999</v>
      </c>
      <c r="X505" s="6">
        <v>41306</v>
      </c>
      <c r="Y505" s="2" t="str">
        <f t="shared" si="2056"/>
        <v xml:space="preserve">      SPY</v>
      </c>
      <c r="Z505" s="11">
        <f t="shared" si="2077"/>
        <v>265813.57242182567</v>
      </c>
      <c r="AA505" s="16">
        <f t="shared" si="2098"/>
        <v>80663.083499699278</v>
      </c>
      <c r="AB505" s="16">
        <f t="shared" si="2099"/>
        <v>38619.40680734851</v>
      </c>
      <c r="AC505" s="16">
        <f t="shared" si="2100"/>
        <v>42043.67669235076</v>
      </c>
      <c r="AD505" s="2">
        <f t="shared" si="1922"/>
        <v>55911.63448899315</v>
      </c>
      <c r="AE505" s="2">
        <f t="shared" si="1923"/>
        <v>51471.943252986035</v>
      </c>
      <c r="AF505" s="12" t="str">
        <f t="shared" si="1987"/>
        <v/>
      </c>
      <c r="AG505" s="13" t="str">
        <f t="shared" si="1981"/>
        <v/>
      </c>
      <c r="AH505" s="13" t="str">
        <f t="shared" ref="AH505:AI505" si="2133">IF($B505=12,((AD505/AD493)-1)*100,"")</f>
        <v/>
      </c>
      <c r="AI505" s="13" t="str">
        <f t="shared" si="2133"/>
        <v/>
      </c>
      <c r="AK505" s="12"/>
      <c r="AS505" s="7">
        <f t="shared" si="1983"/>
        <v>10.449956147606398</v>
      </c>
      <c r="AT505" s="7">
        <f t="shared" ref="AT505:AU505" si="2134">((AD505/AD493)-1)*100</f>
        <v>-7.4982965955097463</v>
      </c>
      <c r="AU505" s="7">
        <f t="shared" si="2134"/>
        <v>13.310738008422508</v>
      </c>
      <c r="AV505" s="7">
        <f t="shared" si="1990"/>
        <v>-2.8607818608161093</v>
      </c>
      <c r="AW505" s="7"/>
      <c r="AX505" s="7">
        <f t="shared" si="1901"/>
        <v>46.519746577281929</v>
      </c>
      <c r="AY505" s="7">
        <f t="shared" ref="AY505:AZ505" si="2135">((AD505/AD444)-1)*100</f>
        <v>-15.082090009626581</v>
      </c>
      <c r="AZ505" s="7">
        <f t="shared" si="2135"/>
        <v>22.769053430952724</v>
      </c>
      <c r="BA505" s="7">
        <f t="shared" si="1903"/>
        <v>23.750693146329205</v>
      </c>
      <c r="BB505" s="7"/>
      <c r="BC505" s="7">
        <f t="shared" si="1843"/>
        <v>152.36264518539079</v>
      </c>
      <c r="BD505" s="7">
        <f t="shared" ref="BD505:BE505" si="2136">((AD505/AD393)-1)*100</f>
        <v>88.619115255198892</v>
      </c>
      <c r="BE505" s="7">
        <f t="shared" si="2136"/>
        <v>73.318653156323251</v>
      </c>
      <c r="BF505" s="7">
        <f t="shared" si="1845"/>
        <v>79.043992029067539</v>
      </c>
      <c r="BH505" s="1">
        <f t="shared" si="1993"/>
        <v>393</v>
      </c>
      <c r="BI505" s="1">
        <f t="shared" si="1994"/>
        <v>337</v>
      </c>
      <c r="BJ505" s="1">
        <f t="shared" si="1995"/>
        <v>374</v>
      </c>
      <c r="BK505" s="1">
        <f t="shared" si="1996"/>
        <v>256</v>
      </c>
      <c r="BL505" s="1">
        <f t="shared" si="1997"/>
        <v>483</v>
      </c>
      <c r="BN505" s="1">
        <f t="shared" si="1909"/>
        <v>434</v>
      </c>
      <c r="BO505" s="1">
        <f t="shared" si="1910"/>
        <v>404</v>
      </c>
      <c r="BP505" s="1">
        <f t="shared" si="1911"/>
        <v>381</v>
      </c>
      <c r="BQ505" s="1">
        <f t="shared" si="1912"/>
        <v>231</v>
      </c>
      <c r="BR505" s="1">
        <f t="shared" si="1913"/>
        <v>434</v>
      </c>
      <c r="BT505" s="1">
        <f t="shared" si="1850"/>
        <v>383</v>
      </c>
      <c r="BU505" s="1">
        <f t="shared" si="1851"/>
        <v>383</v>
      </c>
      <c r="BV505" s="1">
        <f t="shared" si="1852"/>
        <v>363</v>
      </c>
      <c r="BW505" s="1">
        <f t="shared" si="1853"/>
        <v>203</v>
      </c>
      <c r="BX505" s="1">
        <f t="shared" si="1854"/>
        <v>383</v>
      </c>
    </row>
    <row r="506" spans="1:76">
      <c r="A506" s="1">
        <v>2013</v>
      </c>
      <c r="B506" s="1">
        <v>3</v>
      </c>
      <c r="C506" s="4">
        <v>0.77080000000000004</v>
      </c>
      <c r="D506" s="4">
        <v>3.7503000000000002</v>
      </c>
      <c r="E506" s="2">
        <f t="shared" si="1928"/>
        <v>35275.006321772147</v>
      </c>
      <c r="F506" s="2">
        <f t="shared" si="1929"/>
        <v>54845.015126267957</v>
      </c>
      <c r="G506" s="5">
        <f t="shared" si="1930"/>
        <v>0.64317616178169712</v>
      </c>
      <c r="H506" s="4">
        <f t="shared" si="1931"/>
        <v>0.64417255512028837</v>
      </c>
      <c r="I506" s="4">
        <f t="shared" si="1932"/>
        <v>0.68825921564264636</v>
      </c>
      <c r="J506" s="4">
        <f t="shared" si="1933"/>
        <v>-4.408666052235799E-2</v>
      </c>
      <c r="K506" s="2" t="str">
        <f t="shared" si="1941"/>
        <v xml:space="preserve">      SPX</v>
      </c>
      <c r="L506" s="11">
        <f t="shared" si="1942"/>
        <v>241885.60899931044</v>
      </c>
      <c r="M506" s="2">
        <f t="shared" si="1934"/>
        <v>67139.087154135166</v>
      </c>
      <c r="N506" s="2">
        <f t="shared" si="1935"/>
        <v>31970.963874988029</v>
      </c>
      <c r="O506" s="2">
        <f t="shared" si="1936"/>
        <v>35168.123279147134</v>
      </c>
      <c r="P506" s="2">
        <f t="shared" si="1943"/>
        <v>35275.006321772147</v>
      </c>
      <c r="Q506" s="2">
        <f t="shared" si="1944"/>
        <v>54845.015126267957</v>
      </c>
      <c r="S506" s="1">
        <f t="shared" si="2054"/>
        <v>2013</v>
      </c>
      <c r="T506" s="1">
        <f t="shared" si="2055"/>
        <v>3</v>
      </c>
      <c r="U506" s="4">
        <v>0.70009999999999994</v>
      </c>
      <c r="V506" s="4">
        <v>3.7294</v>
      </c>
      <c r="X506" s="6">
        <v>41334</v>
      </c>
      <c r="Y506" s="2" t="str">
        <f t="shared" si="2056"/>
        <v xml:space="preserve">      SPY</v>
      </c>
      <c r="Z506" s="11">
        <f t="shared" si="2077"/>
        <v>275726.82379172521</v>
      </c>
      <c r="AA506" s="16">
        <f t="shared" si="2098"/>
        <v>82501.434845322045</v>
      </c>
      <c r="AB506" s="16">
        <f t="shared" si="2099"/>
        <v>38889.781274406756</v>
      </c>
      <c r="AC506" s="16">
        <f t="shared" si="2100"/>
        <v>43611.653570915289</v>
      </c>
      <c r="AD506" s="2">
        <f t="shared" si="1922"/>
        <v>56303.071842050595</v>
      </c>
      <c r="AE506" s="2">
        <f t="shared" si="1923"/>
        <v>53391.537904662895</v>
      </c>
      <c r="AF506" s="12" t="str">
        <f t="shared" si="1987"/>
        <v/>
      </c>
      <c r="AG506" s="13" t="str">
        <f t="shared" si="1981"/>
        <v/>
      </c>
      <c r="AH506" s="13" t="str">
        <f t="shared" ref="AH506:AI506" si="2137">IF($B506=12,((AD506/AD494)-1)*100,"")</f>
        <v/>
      </c>
      <c r="AI506" s="13" t="str">
        <f t="shared" si="2137"/>
        <v/>
      </c>
      <c r="AK506" s="12"/>
      <c r="AS506" s="7">
        <f t="shared" si="1983"/>
        <v>10.940651852681448</v>
      </c>
      <c r="AT506" s="7">
        <f t="shared" ref="AT506:AU506" si="2138">((AD506/AD494)-1)*100</f>
        <v>-4.8067016681943686</v>
      </c>
      <c r="AU506" s="7">
        <f t="shared" si="2138"/>
        <v>13.814143300909109</v>
      </c>
      <c r="AV506" s="7">
        <f t="shared" si="1990"/>
        <v>-2.8734914482276608</v>
      </c>
      <c r="AW506" s="7"/>
      <c r="AX506" s="7">
        <f t="shared" si="1901"/>
        <v>36.671391322376067</v>
      </c>
      <c r="AY506" s="7">
        <f t="shared" ref="AY506:AZ506" si="2139">((AD506/AD445)-1)*100</f>
        <v>-23.103107551692347</v>
      </c>
      <c r="AZ506" s="7">
        <f t="shared" si="2139"/>
        <v>31.625020810898462</v>
      </c>
      <c r="BA506" s="7">
        <f t="shared" si="1903"/>
        <v>5.0463705114776047</v>
      </c>
      <c r="BB506" s="7"/>
      <c r="BC506" s="7">
        <f t="shared" si="1843"/>
        <v>159.5373056376439</v>
      </c>
      <c r="BD506" s="7">
        <f t="shared" ref="BD506:BE506" si="2140">((AD506/AD394)-1)*100</f>
        <v>85.200360457005814</v>
      </c>
      <c r="BE506" s="7">
        <f t="shared" si="2140"/>
        <v>78.246095906516899</v>
      </c>
      <c r="BF506" s="7">
        <f t="shared" si="1845"/>
        <v>81.291209731126997</v>
      </c>
      <c r="BH506" s="1">
        <f t="shared" si="1993"/>
        <v>394</v>
      </c>
      <c r="BI506" s="1">
        <f t="shared" si="1994"/>
        <v>337</v>
      </c>
      <c r="BJ506" s="1">
        <f t="shared" si="1995"/>
        <v>375</v>
      </c>
      <c r="BK506" s="1">
        <f t="shared" si="1996"/>
        <v>256</v>
      </c>
      <c r="BL506" s="1">
        <f t="shared" si="1997"/>
        <v>484</v>
      </c>
      <c r="BN506" s="1">
        <f t="shared" si="1909"/>
        <v>435</v>
      </c>
      <c r="BO506" s="1">
        <f t="shared" si="1910"/>
        <v>404</v>
      </c>
      <c r="BP506" s="1">
        <f t="shared" si="1911"/>
        <v>382</v>
      </c>
      <c r="BQ506" s="1">
        <f t="shared" si="1912"/>
        <v>232</v>
      </c>
      <c r="BR506" s="1">
        <f t="shared" si="1913"/>
        <v>435</v>
      </c>
      <c r="BT506" s="1">
        <f t="shared" si="1850"/>
        <v>384</v>
      </c>
      <c r="BU506" s="1">
        <f t="shared" si="1851"/>
        <v>384</v>
      </c>
      <c r="BV506" s="1">
        <f t="shared" si="1852"/>
        <v>364</v>
      </c>
      <c r="BW506" s="1">
        <f t="shared" si="1853"/>
        <v>204</v>
      </c>
      <c r="BX506" s="1">
        <f t="shared" si="1854"/>
        <v>384</v>
      </c>
    </row>
    <row r="507" spans="1:76">
      <c r="A507" s="1">
        <v>2013</v>
      </c>
      <c r="B507" s="1">
        <v>4</v>
      </c>
      <c r="C507" s="4">
        <v>-4.7316000000000003</v>
      </c>
      <c r="D507" s="4">
        <v>1.9266000000000001</v>
      </c>
      <c r="E507" s="2">
        <f t="shared" si="1928"/>
        <v>33605.934122651175</v>
      </c>
      <c r="F507" s="2">
        <f t="shared" si="1929"/>
        <v>55901.659187690639</v>
      </c>
      <c r="G507" s="5">
        <f t="shared" si="1930"/>
        <v>0.60116165800765875</v>
      </c>
      <c r="H507" s="4">
        <f t="shared" si="1931"/>
        <v>0.60320979596540303</v>
      </c>
      <c r="I507" s="4">
        <f t="shared" si="1932"/>
        <v>0.6653388057387023</v>
      </c>
      <c r="J507" s="4">
        <f t="shared" si="1933"/>
        <v>-6.2129009773299271E-2</v>
      </c>
      <c r="K507" s="2" t="str">
        <f t="shared" si="1941"/>
        <v xml:space="preserve">      SPX</v>
      </c>
      <c r="L507" s="11">
        <f t="shared" si="1942"/>
        <v>246545.77714229116</v>
      </c>
      <c r="M507" s="2">
        <f t="shared" si="1934"/>
        <v>66303.898090522271</v>
      </c>
      <c r="N507" s="2">
        <f t="shared" si="1935"/>
        <v>30458.225748279096</v>
      </c>
      <c r="O507" s="2">
        <f t="shared" si="1936"/>
        <v>35845.672342243182</v>
      </c>
      <c r="P507" s="2">
        <f t="shared" si="1943"/>
        <v>33605.934122651175</v>
      </c>
      <c r="Q507" s="2">
        <f t="shared" si="1944"/>
        <v>55901.659187690639</v>
      </c>
      <c r="S507" s="1">
        <f t="shared" si="2054"/>
        <v>2013</v>
      </c>
      <c r="T507" s="1">
        <f t="shared" si="2055"/>
        <v>4</v>
      </c>
      <c r="U507" s="4">
        <v>-3.7040000000000002</v>
      </c>
      <c r="V507" s="4">
        <v>1.9137999999999999</v>
      </c>
      <c r="X507" s="6">
        <v>41365</v>
      </c>
      <c r="Y507" s="2" t="str">
        <f t="shared" si="2056"/>
        <v xml:space="preserve">      SPY</v>
      </c>
      <c r="Z507" s="11">
        <f t="shared" si="2077"/>
        <v>281003.68374545127</v>
      </c>
      <c r="AA507" s="16">
        <f t="shared" si="2098"/>
        <v>81895.597172958194</v>
      </c>
      <c r="AB507" s="16">
        <f t="shared" si="2099"/>
        <v>37449.303776002729</v>
      </c>
      <c r="AC507" s="16">
        <f t="shared" si="2100"/>
        <v>44446.293396955472</v>
      </c>
      <c r="AD507" s="2">
        <f t="shared" si="1922"/>
        <v>54217.606061021041</v>
      </c>
      <c r="AE507" s="2">
        <f t="shared" si="1923"/>
        <v>54413.345157082338</v>
      </c>
      <c r="AF507" s="12" t="str">
        <f t="shared" si="1987"/>
        <v/>
      </c>
      <c r="AG507" s="13" t="str">
        <f t="shared" si="1981"/>
        <v/>
      </c>
      <c r="AH507" s="13" t="str">
        <f t="shared" ref="AH507:AI507" si="2141">IF($B507=12,((AD507/AD495)-1)*100,"")</f>
        <v/>
      </c>
      <c r="AI507" s="13" t="str">
        <f t="shared" si="2141"/>
        <v/>
      </c>
      <c r="AK507" s="12"/>
      <c r="AS507" s="7">
        <f t="shared" si="1983"/>
        <v>13.785690468168132</v>
      </c>
      <c r="AT507" s="7">
        <f t="shared" ref="AT507:AU507" si="2142">((AD507/AD495)-1)*100</f>
        <v>-7.3320327277992314</v>
      </c>
      <c r="AU507" s="7">
        <f t="shared" si="2142"/>
        <v>16.73287171355269</v>
      </c>
      <c r="AV507" s="7">
        <f t="shared" si="1990"/>
        <v>-2.9471812453845576</v>
      </c>
      <c r="AW507" s="7"/>
      <c r="AX507" s="7">
        <f t="shared" si="1901"/>
        <v>40.135388048750855</v>
      </c>
      <c r="AY507" s="7">
        <f t="shared" ref="AY507:AZ507" si="2143">((AD507/AD446)-1)*100</f>
        <v>-25.500347552057821</v>
      </c>
      <c r="AZ507" s="7">
        <f t="shared" si="2143"/>
        <v>34.730677830451228</v>
      </c>
      <c r="BA507" s="7">
        <f t="shared" si="1903"/>
        <v>5.4047102182996269</v>
      </c>
      <c r="BB507" s="7"/>
      <c r="BC507" s="7">
        <f t="shared" ref="BC507:BC570" si="2144">((Z507/Z395)-1)*100</f>
        <v>151.35470899201965</v>
      </c>
      <c r="BD507" s="7">
        <f t="shared" ref="BD507:BE507" si="2145">((AD507/AD395)-1)*100</f>
        <v>67.857818349737229</v>
      </c>
      <c r="BE507" s="7">
        <f t="shared" si="2145"/>
        <v>72.626418600871261</v>
      </c>
      <c r="BF507" s="7">
        <f t="shared" ref="BF507:BF565" si="2146">BC507-BE507</f>
        <v>78.728290391148391</v>
      </c>
      <c r="BH507" s="1">
        <f t="shared" si="1993"/>
        <v>395</v>
      </c>
      <c r="BI507" s="1">
        <f t="shared" si="1994"/>
        <v>337</v>
      </c>
      <c r="BJ507" s="1">
        <f t="shared" si="1995"/>
        <v>376</v>
      </c>
      <c r="BK507" s="1">
        <f t="shared" si="1996"/>
        <v>256</v>
      </c>
      <c r="BL507" s="1">
        <f t="shared" si="1997"/>
        <v>485</v>
      </c>
      <c r="BN507" s="1">
        <f t="shared" si="1909"/>
        <v>436</v>
      </c>
      <c r="BO507" s="1">
        <f t="shared" si="1910"/>
        <v>404</v>
      </c>
      <c r="BP507" s="1">
        <f t="shared" si="1911"/>
        <v>383</v>
      </c>
      <c r="BQ507" s="1">
        <f t="shared" si="1912"/>
        <v>233</v>
      </c>
      <c r="BR507" s="1">
        <f t="shared" si="1913"/>
        <v>436</v>
      </c>
      <c r="BT507" s="1">
        <f t="shared" si="1850"/>
        <v>385</v>
      </c>
      <c r="BU507" s="1">
        <f t="shared" si="1851"/>
        <v>385</v>
      </c>
      <c r="BV507" s="1">
        <f t="shared" si="1852"/>
        <v>365</v>
      </c>
      <c r="BW507" s="1">
        <f t="shared" si="1853"/>
        <v>205</v>
      </c>
      <c r="BX507" s="1">
        <f t="shared" si="1854"/>
        <v>385</v>
      </c>
    </row>
    <row r="508" spans="1:76">
      <c r="A508" s="1">
        <v>2013</v>
      </c>
      <c r="B508" s="1">
        <v>5</v>
      </c>
      <c r="C508" s="4">
        <v>-1.4883</v>
      </c>
      <c r="D508" s="4">
        <v>2.3391999999999999</v>
      </c>
      <c r="E508" s="2">
        <f t="shared" si="1928"/>
        <v>33105.777005103759</v>
      </c>
      <c r="F508" s="2">
        <f t="shared" si="1929"/>
        <v>57209.310799409104</v>
      </c>
      <c r="G508" s="5">
        <f t="shared" si="1930"/>
        <v>0.57867813022920911</v>
      </c>
      <c r="H508" s="4">
        <f t="shared" si="1931"/>
        <v>0.57984630478807553</v>
      </c>
      <c r="I508" s="4">
        <f t="shared" si="1932"/>
        <v>0.64253336481515155</v>
      </c>
      <c r="J508" s="4">
        <f t="shared" si="1933"/>
        <v>-6.2687060027076025E-2</v>
      </c>
      <c r="K508" s="2" t="str">
        <f t="shared" si="1941"/>
        <v xml:space="preserve">      SPX</v>
      </c>
      <c r="L508" s="11">
        <f t="shared" si="1942"/>
        <v>252312.97596120366</v>
      </c>
      <c r="M508" s="2">
        <f t="shared" si="1934"/>
        <v>66689.090284140402</v>
      </c>
      <c r="N508" s="2">
        <f t="shared" si="1935"/>
        <v>30004.915974467458</v>
      </c>
      <c r="O508" s="2">
        <f t="shared" si="1936"/>
        <v>36684.174309672941</v>
      </c>
      <c r="P508" s="2">
        <f t="shared" si="1943"/>
        <v>33105.777005103759</v>
      </c>
      <c r="Q508" s="2">
        <f t="shared" si="1944"/>
        <v>57209.310799409104</v>
      </c>
      <c r="S508" s="1">
        <f t="shared" si="2054"/>
        <v>2013</v>
      </c>
      <c r="T508" s="1">
        <f t="shared" si="2055"/>
        <v>5</v>
      </c>
      <c r="U508" s="4">
        <v>-1.5112000000000001</v>
      </c>
      <c r="V508" s="4">
        <v>2.3283999999999998</v>
      </c>
      <c r="X508" s="6">
        <v>41395</v>
      </c>
      <c r="Y508" s="2" t="str">
        <f t="shared" si="2056"/>
        <v xml:space="preserve">      SPY</v>
      </c>
      <c r="Z508" s="11">
        <f t="shared" si="2077"/>
        <v>287546.5735177804</v>
      </c>
      <c r="AA508" s="16">
        <f t="shared" si="2098"/>
        <v>82364.550789749963</v>
      </c>
      <c r="AB508" s="16">
        <f t="shared" si="2099"/>
        <v>36883.369897339777</v>
      </c>
      <c r="AC508" s="16">
        <f t="shared" si="2100"/>
        <v>45481.180892410186</v>
      </c>
      <c r="AD508" s="2">
        <f t="shared" si="1922"/>
        <v>53398.269598226892</v>
      </c>
      <c r="AE508" s="2">
        <f t="shared" si="1923"/>
        <v>55680.305485719851</v>
      </c>
      <c r="AF508" s="12" t="str">
        <f t="shared" si="1987"/>
        <v/>
      </c>
      <c r="AG508" s="13" t="str">
        <f t="shared" si="1981"/>
        <v/>
      </c>
      <c r="AH508" s="13" t="str">
        <f t="shared" ref="AH508:AI508" si="2147">IF($B508=12,((AD508/AD496)-1)*100,"")</f>
        <v/>
      </c>
      <c r="AI508" s="13" t="str">
        <f t="shared" si="2147"/>
        <v/>
      </c>
      <c r="AK508" s="12"/>
      <c r="AS508" s="7">
        <f t="shared" si="1983"/>
        <v>23.865521381672771</v>
      </c>
      <c r="AT508" s="7">
        <f t="shared" ref="AT508:AU508" si="2148">((AD508/AD496)-1)*100</f>
        <v>2.7755531928985056</v>
      </c>
      <c r="AU508" s="7">
        <f t="shared" si="2148"/>
        <v>27.073781928880791</v>
      </c>
      <c r="AV508" s="7">
        <f t="shared" si="1990"/>
        <v>-3.2082605472080203</v>
      </c>
      <c r="AW508" s="7"/>
      <c r="AX508" s="7">
        <f t="shared" si="1901"/>
        <v>37.309713124702412</v>
      </c>
      <c r="AY508" s="7">
        <f t="shared" ref="AY508:AZ508" si="2149">((AD508/AD447)-1)*100</f>
        <v>-29.741584940422893</v>
      </c>
      <c r="AZ508" s="7">
        <f t="shared" si="2149"/>
        <v>31.480302363914149</v>
      </c>
      <c r="BA508" s="7">
        <f t="shared" si="1903"/>
        <v>5.8294107607882637</v>
      </c>
      <c r="BB508" s="7"/>
      <c r="BC508" s="7">
        <f t="shared" si="2144"/>
        <v>152.62786669658098</v>
      </c>
      <c r="BD508" s="7">
        <f t="shared" ref="BD508:BE508" si="2150">((AD508/AD396)-1)*100</f>
        <v>64.67595062429001</v>
      </c>
      <c r="BE508" s="7">
        <f t="shared" si="2150"/>
        <v>73.500803074247088</v>
      </c>
      <c r="BF508" s="7">
        <f t="shared" si="2146"/>
        <v>79.127063622333893</v>
      </c>
      <c r="BH508" s="1">
        <f t="shared" si="1993"/>
        <v>396</v>
      </c>
      <c r="BI508" s="1">
        <f t="shared" si="1994"/>
        <v>338</v>
      </c>
      <c r="BJ508" s="1">
        <f t="shared" si="1995"/>
        <v>377</v>
      </c>
      <c r="BK508" s="1">
        <f t="shared" si="1996"/>
        <v>256</v>
      </c>
      <c r="BL508" s="1">
        <f t="shared" si="1997"/>
        <v>486</v>
      </c>
      <c r="BN508" s="1">
        <f t="shared" si="1909"/>
        <v>437</v>
      </c>
      <c r="BO508" s="1">
        <f t="shared" si="1910"/>
        <v>404</v>
      </c>
      <c r="BP508" s="1">
        <f t="shared" si="1911"/>
        <v>384</v>
      </c>
      <c r="BQ508" s="1">
        <f t="shared" si="1912"/>
        <v>234</v>
      </c>
      <c r="BR508" s="1">
        <f t="shared" si="1913"/>
        <v>437</v>
      </c>
      <c r="BT508" s="1">
        <f t="shared" ref="BT508:BT565" si="2151">IF(BC508&gt;0,BT507+1,BT507)</f>
        <v>386</v>
      </c>
      <c r="BU508" s="1">
        <f t="shared" ref="BU508:BU565" si="2152">IF(BD508&gt;0,BU507+1,BU507)</f>
        <v>386</v>
      </c>
      <c r="BV508" s="1">
        <f t="shared" ref="BV508:BV565" si="2153">IF(BE508&gt;0,BV507+1,BV507)</f>
        <v>366</v>
      </c>
      <c r="BW508" s="1">
        <f t="shared" ref="BW508:BW565" si="2154">IF(BF508&gt;0,BW507+1,BW507)</f>
        <v>206</v>
      </c>
      <c r="BX508" s="1">
        <f t="shared" ref="BX508:BX565" si="2155">BX507+1</f>
        <v>386</v>
      </c>
    </row>
    <row r="509" spans="1:76">
      <c r="A509" s="1">
        <v>2013</v>
      </c>
      <c r="B509" s="1">
        <v>6</v>
      </c>
      <c r="C509" s="4">
        <v>0.2341</v>
      </c>
      <c r="D509" s="4">
        <v>-1.3429</v>
      </c>
      <c r="E509" s="2">
        <f t="shared" si="1928"/>
        <v>33183.277629072705</v>
      </c>
      <c r="F509" s="2">
        <f t="shared" si="1929"/>
        <v>56441.046964683839</v>
      </c>
      <c r="G509" s="5">
        <f t="shared" si="1930"/>
        <v>0.5879281022167443</v>
      </c>
      <c r="H509" s="4">
        <f t="shared" si="1931"/>
        <v>0.58754325472014102</v>
      </c>
      <c r="I509" s="4">
        <f t="shared" si="1932"/>
        <v>0.6281635588682023</v>
      </c>
      <c r="J509" s="4">
        <f t="shared" si="1933"/>
        <v>-4.0620304148061281E-2</v>
      </c>
      <c r="K509" s="2" t="str">
        <f t="shared" si="1941"/>
        <v xml:space="preserve">      SPX</v>
      </c>
      <c r="L509" s="11">
        <f t="shared" si="1942"/>
        <v>248924.66500702064</v>
      </c>
      <c r="M509" s="2">
        <f t="shared" si="1934"/>
        <v>66266.700015632028</v>
      </c>
      <c r="N509" s="2">
        <f t="shared" si="1935"/>
        <v>30075.157482763683</v>
      </c>
      <c r="O509" s="2">
        <f t="shared" si="1936"/>
        <v>36191.542532868341</v>
      </c>
      <c r="P509" s="2">
        <f t="shared" si="1943"/>
        <v>33183.277629072705</v>
      </c>
      <c r="Q509" s="2">
        <f t="shared" si="1944"/>
        <v>56441.046964683839</v>
      </c>
      <c r="S509" s="1">
        <f t="shared" si="2054"/>
        <v>2013</v>
      </c>
      <c r="T509" s="1">
        <f t="shared" si="2055"/>
        <v>6</v>
      </c>
      <c r="U509" s="4">
        <v>-3.125</v>
      </c>
      <c r="V509" s="4">
        <v>-1.3392999999999999</v>
      </c>
      <c r="X509" s="6">
        <v>41426</v>
      </c>
      <c r="Y509" s="2" t="str">
        <f t="shared" si="2056"/>
        <v xml:space="preserve">      SPY</v>
      </c>
      <c r="Z509" s="11">
        <f t="shared" si="2077"/>
        <v>283695.4622586568</v>
      </c>
      <c r="AA509" s="16">
        <f t="shared" si="2098"/>
        <v>80602.816024766042</v>
      </c>
      <c r="AB509" s="16">
        <f t="shared" si="2099"/>
        <v>35730.76458804791</v>
      </c>
      <c r="AC509" s="16">
        <f t="shared" si="2100"/>
        <v>44872.051436718139</v>
      </c>
      <c r="AD509" s="2">
        <f t="shared" si="1922"/>
        <v>51729.573673282299</v>
      </c>
      <c r="AE509" s="2">
        <f t="shared" si="1923"/>
        <v>54934.579154349609</v>
      </c>
      <c r="AF509" s="12" t="str">
        <f t="shared" si="1987"/>
        <v/>
      </c>
      <c r="AG509" s="13" t="str">
        <f t="shared" si="1981"/>
        <v/>
      </c>
      <c r="AH509" s="13" t="str">
        <f t="shared" ref="AH509:AI509" si="2156">IF($B509=12,((AD509/AD497)-1)*100,"")</f>
        <v/>
      </c>
      <c r="AI509" s="13" t="str">
        <f t="shared" si="2156"/>
        <v/>
      </c>
      <c r="AK509" s="12"/>
      <c r="AS509" s="7">
        <f t="shared" si="1983"/>
        <v>17.395488542364834</v>
      </c>
      <c r="AT509" s="7">
        <f t="shared" ref="AT509:AU509" si="2157">((AD509/AD497)-1)*100</f>
        <v>-2.5374748858408624</v>
      </c>
      <c r="AU509" s="7">
        <f t="shared" si="2157"/>
        <v>20.436167741139897</v>
      </c>
      <c r="AV509" s="7">
        <f t="shared" si="1990"/>
        <v>-3.040679198775063</v>
      </c>
      <c r="AW509" s="7"/>
      <c r="AX509" s="7">
        <f t="shared" si="1901"/>
        <v>25.061597272627935</v>
      </c>
      <c r="AY509" s="7">
        <f t="shared" ref="AY509:AZ509" si="2158">((AD509/AD448)-1)*100</f>
        <v>-37.166886143535891</v>
      </c>
      <c r="AZ509" s="7">
        <f t="shared" si="2158"/>
        <v>28.07212302796853</v>
      </c>
      <c r="BA509" s="7">
        <f t="shared" si="1903"/>
        <v>-3.0105257553405949</v>
      </c>
      <c r="BB509" s="7"/>
      <c r="BC509" s="7">
        <f t="shared" si="2144"/>
        <v>145.85069863397041</v>
      </c>
      <c r="BD509" s="7">
        <f t="shared" ref="BD509:BE509" si="2159">((AD509/AD397)-1)*100</f>
        <v>48.509805555817096</v>
      </c>
      <c r="BE509" s="7">
        <f t="shared" si="2159"/>
        <v>68.846351778720276</v>
      </c>
      <c r="BF509" s="7">
        <f t="shared" si="2146"/>
        <v>77.004346855250134</v>
      </c>
      <c r="BH509" s="1">
        <f t="shared" si="1993"/>
        <v>397</v>
      </c>
      <c r="BI509" s="1">
        <f t="shared" si="1994"/>
        <v>338</v>
      </c>
      <c r="BJ509" s="1">
        <f t="shared" si="1995"/>
        <v>378</v>
      </c>
      <c r="BK509" s="1">
        <f t="shared" si="1996"/>
        <v>256</v>
      </c>
      <c r="BL509" s="1">
        <f t="shared" si="1997"/>
        <v>487</v>
      </c>
      <c r="BN509" s="1">
        <f t="shared" si="1909"/>
        <v>438</v>
      </c>
      <c r="BO509" s="1">
        <f t="shared" si="1910"/>
        <v>404</v>
      </c>
      <c r="BP509" s="1">
        <f t="shared" si="1911"/>
        <v>385</v>
      </c>
      <c r="BQ509" s="1">
        <f t="shared" si="1912"/>
        <v>234</v>
      </c>
      <c r="BR509" s="1">
        <f t="shared" si="1913"/>
        <v>438</v>
      </c>
      <c r="BT509" s="1">
        <f t="shared" si="2151"/>
        <v>387</v>
      </c>
      <c r="BU509" s="1">
        <f t="shared" si="2152"/>
        <v>387</v>
      </c>
      <c r="BV509" s="1">
        <f t="shared" si="2153"/>
        <v>367</v>
      </c>
      <c r="BW509" s="1">
        <f t="shared" si="2154"/>
        <v>207</v>
      </c>
      <c r="BX509" s="1">
        <f t="shared" si="2155"/>
        <v>387</v>
      </c>
    </row>
    <row r="510" spans="1:76">
      <c r="A510" s="1">
        <v>2013</v>
      </c>
      <c r="B510" s="1">
        <v>7</v>
      </c>
      <c r="C510" s="4">
        <v>4.9131</v>
      </c>
      <c r="D510" s="4">
        <v>5.0884</v>
      </c>
      <c r="E510" s="2">
        <f t="shared" si="1928"/>
        <v>34813.605242266676</v>
      </c>
      <c r="F510" s="2">
        <f t="shared" si="1929"/>
        <v>59312.993198434808</v>
      </c>
      <c r="G510" s="5">
        <f t="shared" si="1930"/>
        <v>0.58694736793666591</v>
      </c>
      <c r="H510" s="4">
        <f t="shared" si="1931"/>
        <v>0.5869757434977837</v>
      </c>
      <c r="I510" s="4">
        <f t="shared" si="1932"/>
        <v>0.61731719283358755</v>
      </c>
      <c r="J510" s="4">
        <f t="shared" si="1933"/>
        <v>-3.034144933580385E-2</v>
      </c>
      <c r="K510" s="2" t="str">
        <f t="shared" si="1941"/>
        <v xml:space="preserve">      SPX</v>
      </c>
      <c r="L510" s="11">
        <f t="shared" si="1942"/>
        <v>261590.94766123785</v>
      </c>
      <c r="M510" s="2">
        <f t="shared" si="1934"/>
        <v>69585.89302816015</v>
      </c>
      <c r="N510" s="2">
        <f t="shared" si="1935"/>
        <v>31552.780045049345</v>
      </c>
      <c r="O510" s="2">
        <f t="shared" si="1936"/>
        <v>38033.112983110812</v>
      </c>
      <c r="P510" s="2">
        <f t="shared" si="1943"/>
        <v>34813.605242266676</v>
      </c>
      <c r="Q510" s="2">
        <f t="shared" si="1944"/>
        <v>59312.993198434808</v>
      </c>
      <c r="S510" s="1">
        <f t="shared" si="2054"/>
        <v>2013</v>
      </c>
      <c r="T510" s="1">
        <f t="shared" si="2055"/>
        <v>7</v>
      </c>
      <c r="U510" s="4">
        <v>3.1859999999999999</v>
      </c>
      <c r="V510" s="4">
        <v>5.0728999999999997</v>
      </c>
      <c r="X510" s="6">
        <v>41456</v>
      </c>
      <c r="Y510" s="2" t="str">
        <f t="shared" si="2056"/>
        <v xml:space="preserve">      SPY</v>
      </c>
      <c r="Z510" s="11">
        <f t="shared" si="2077"/>
        <v>298087.04936357623</v>
      </c>
      <c r="AA510" s="16">
        <f t="shared" si="2098"/>
        <v>84017.512481874524</v>
      </c>
      <c r="AB510" s="16">
        <f t="shared" si="2099"/>
        <v>36869.146747823113</v>
      </c>
      <c r="AC510" s="16">
        <f t="shared" si="2100"/>
        <v>47148.365734051411</v>
      </c>
      <c r="AD510" s="2">
        <f t="shared" si="1922"/>
        <v>53377.67789051307</v>
      </c>
      <c r="AE510" s="2">
        <f t="shared" si="1923"/>
        <v>57721.355420270615</v>
      </c>
      <c r="AF510" s="12" t="str">
        <f t="shared" si="1987"/>
        <v/>
      </c>
      <c r="AG510" s="13" t="str">
        <f t="shared" si="1981"/>
        <v/>
      </c>
      <c r="AH510" s="13" t="str">
        <f t="shared" ref="AH510:AI510" si="2160">IF($B510=12,((AD510/AD498)-1)*100,"")</f>
        <v/>
      </c>
      <c r="AI510" s="13" t="str">
        <f t="shared" si="2160"/>
        <v/>
      </c>
      <c r="AK510" s="12"/>
      <c r="AS510" s="7">
        <f t="shared" si="1983"/>
        <v>21.671653786719958</v>
      </c>
      <c r="AT510" s="7">
        <f t="shared" ref="AT510:AU510" si="2161">((AD510/AD498)-1)*100</f>
        <v>-5.1957533993001181</v>
      </c>
      <c r="AU510" s="7">
        <f t="shared" si="2161"/>
        <v>24.823090620822242</v>
      </c>
      <c r="AV510" s="7">
        <f t="shared" si="1990"/>
        <v>-3.1514368341022845</v>
      </c>
      <c r="AW510" s="7"/>
      <c r="AX510" s="7">
        <f t="shared" si="1901"/>
        <v>18.75456677809979</v>
      </c>
      <c r="AY510" s="7">
        <f t="shared" ref="AY510:AZ510" si="2162">((AD510/AD449)-1)*100</f>
        <v>-41.407100498646635</v>
      </c>
      <c r="AZ510" s="7">
        <f t="shared" si="2162"/>
        <v>46.917029320341051</v>
      </c>
      <c r="BA510" s="7">
        <f t="shared" si="1903"/>
        <v>-28.162462542241261</v>
      </c>
      <c r="BB510" s="7"/>
      <c r="BC510" s="7">
        <f t="shared" si="2144"/>
        <v>153.23347873628865</v>
      </c>
      <c r="BD510" s="7">
        <f t="shared" ref="BD510:BE510" si="2163">((AD510/AD398)-1)*100</f>
        <v>50.222457455793815</v>
      </c>
      <c r="BE510" s="7">
        <f t="shared" si="2163"/>
        <v>80.121140554321087</v>
      </c>
      <c r="BF510" s="7">
        <f t="shared" si="2146"/>
        <v>73.112338181967559</v>
      </c>
      <c r="BH510" s="1">
        <f t="shared" si="1993"/>
        <v>398</v>
      </c>
      <c r="BI510" s="1">
        <f t="shared" si="1994"/>
        <v>338</v>
      </c>
      <c r="BJ510" s="1">
        <f t="shared" si="1995"/>
        <v>379</v>
      </c>
      <c r="BK510" s="1">
        <f t="shared" si="1996"/>
        <v>256</v>
      </c>
      <c r="BL510" s="1">
        <f t="shared" si="1997"/>
        <v>488</v>
      </c>
      <c r="BN510" s="1">
        <f t="shared" si="1909"/>
        <v>439</v>
      </c>
      <c r="BO510" s="1">
        <f t="shared" si="1910"/>
        <v>404</v>
      </c>
      <c r="BP510" s="1">
        <f t="shared" si="1911"/>
        <v>386</v>
      </c>
      <c r="BQ510" s="1">
        <f t="shared" si="1912"/>
        <v>234</v>
      </c>
      <c r="BR510" s="1">
        <f t="shared" si="1913"/>
        <v>439</v>
      </c>
      <c r="BT510" s="1">
        <f t="shared" si="2151"/>
        <v>388</v>
      </c>
      <c r="BU510" s="1">
        <f t="shared" si="2152"/>
        <v>388</v>
      </c>
      <c r="BV510" s="1">
        <f t="shared" si="2153"/>
        <v>368</v>
      </c>
      <c r="BW510" s="1">
        <f t="shared" si="2154"/>
        <v>208</v>
      </c>
      <c r="BX510" s="1">
        <f t="shared" si="2155"/>
        <v>388</v>
      </c>
    </row>
    <row r="511" spans="1:76">
      <c r="A511" s="1">
        <v>2013</v>
      </c>
      <c r="B511" s="1">
        <v>8</v>
      </c>
      <c r="C511" s="4">
        <v>3.3761999999999999</v>
      </c>
      <c r="D511" s="4">
        <v>-2.8961999999999999</v>
      </c>
      <c r="E511" s="2">
        <f t="shared" si="1928"/>
        <v>35988.982182456086</v>
      </c>
      <c r="F511" s="2">
        <f t="shared" si="1929"/>
        <v>57595.170289421738</v>
      </c>
      <c r="G511" s="5">
        <f t="shared" si="1930"/>
        <v>0.62486111251356136</v>
      </c>
      <c r="H511" s="4">
        <f t="shared" si="1931"/>
        <v>0.6230570473223338</v>
      </c>
      <c r="I511" s="4">
        <f t="shared" si="1932"/>
        <v>0.61930243485463332</v>
      </c>
      <c r="J511" s="4">
        <f t="shared" si="1933"/>
        <v>3.75461246770048E-3</v>
      </c>
      <c r="K511" s="2" t="str">
        <f t="shared" si="1941"/>
        <v xml:space="preserve">      SPX</v>
      </c>
      <c r="L511" s="11">
        <f t="shared" si="1942"/>
        <v>254014.75063507305</v>
      </c>
      <c r="M511" s="2">
        <f t="shared" si="1934"/>
        <v>69549.662969824261</v>
      </c>
      <c r="N511" s="2">
        <f t="shared" si="1935"/>
        <v>32618.065004930304</v>
      </c>
      <c r="O511" s="2">
        <f t="shared" si="1936"/>
        <v>36931.597964893954</v>
      </c>
      <c r="P511" s="2">
        <f t="shared" si="1943"/>
        <v>35988.982182456086</v>
      </c>
      <c r="Q511" s="2">
        <f t="shared" si="1944"/>
        <v>57595.170289421738</v>
      </c>
      <c r="S511" s="1">
        <f t="shared" si="2054"/>
        <v>2013</v>
      </c>
      <c r="T511" s="1">
        <f t="shared" si="2055"/>
        <v>8</v>
      </c>
      <c r="U511" s="4">
        <v>2.7017000000000002</v>
      </c>
      <c r="V511" s="4">
        <v>-2.8891</v>
      </c>
      <c r="X511" s="6">
        <v>41487</v>
      </c>
      <c r="Y511" s="2" t="str">
        <f t="shared" si="2056"/>
        <v xml:space="preserve">      SPY</v>
      </c>
      <c r="Z511" s="11">
        <f t="shared" si="2077"/>
        <v>289475.01642041316</v>
      </c>
      <c r="AA511" s="16">
        <f t="shared" si="2098"/>
        <v>83651.442785137973</v>
      </c>
      <c r="AB511" s="16">
        <f t="shared" si="2099"/>
        <v>37865.24048550905</v>
      </c>
      <c r="AC511" s="16">
        <f t="shared" si="2100"/>
        <v>45786.202299628931</v>
      </c>
      <c r="AD511" s="2">
        <f t="shared" si="1922"/>
        <v>54819.782614081065</v>
      </c>
      <c r="AE511" s="2">
        <f t="shared" si="1923"/>
        <v>56053.727740823575</v>
      </c>
      <c r="AF511" s="12" t="str">
        <f t="shared" si="1987"/>
        <v/>
      </c>
      <c r="AG511" s="13" t="str">
        <f t="shared" si="1981"/>
        <v/>
      </c>
      <c r="AH511" s="13" t="str">
        <f t="shared" ref="AH511:AI511" si="2164">IF($B511=12,((AD511/AD499)-1)*100,"")</f>
        <v/>
      </c>
      <c r="AI511" s="13" t="str">
        <f t="shared" si="2164"/>
        <v/>
      </c>
      <c r="AK511" s="12"/>
      <c r="AS511" s="7">
        <f t="shared" si="1983"/>
        <v>15.57020792423922</v>
      </c>
      <c r="AT511" s="7">
        <f t="shared" ref="AT511:AU511" si="2165">((AD511/AD499)-1)*100</f>
        <v>-7.4403992201796054</v>
      </c>
      <c r="AU511" s="7">
        <f t="shared" si="2165"/>
        <v>18.563610239750904</v>
      </c>
      <c r="AV511" s="7">
        <f t="shared" si="1990"/>
        <v>-2.993402315511684</v>
      </c>
      <c r="AW511" s="7"/>
      <c r="AX511" s="7">
        <f t="shared" si="1901"/>
        <v>29.019716605578939</v>
      </c>
      <c r="AY511" s="7">
        <f t="shared" ref="AY511:AZ511" si="2166">((AD511/AD450)-1)*100</f>
        <v>-32.677473312284079</v>
      </c>
      <c r="AZ511" s="7">
        <f t="shared" si="2166"/>
        <v>43.878293403259796</v>
      </c>
      <c r="BA511" s="7">
        <f t="shared" si="1903"/>
        <v>-14.858576797680858</v>
      </c>
      <c r="BB511" s="7"/>
      <c r="BC511" s="7">
        <f t="shared" si="2144"/>
        <v>139.31694885275948</v>
      </c>
      <c r="BD511" s="7">
        <f t="shared" ref="BD511:BE511" si="2167">((AD511/AD399)-1)*100</f>
        <v>50.140152191437167</v>
      </c>
      <c r="BE511" s="7">
        <f t="shared" si="2167"/>
        <v>77.703292908790218</v>
      </c>
      <c r="BF511" s="7">
        <f t="shared" si="2146"/>
        <v>61.613655943969263</v>
      </c>
      <c r="BH511" s="1">
        <f t="shared" si="1993"/>
        <v>399</v>
      </c>
      <c r="BI511" s="1">
        <f t="shared" si="1994"/>
        <v>338</v>
      </c>
      <c r="BJ511" s="1">
        <f t="shared" si="1995"/>
        <v>380</v>
      </c>
      <c r="BK511" s="1">
        <f t="shared" si="1996"/>
        <v>256</v>
      </c>
      <c r="BL511" s="1">
        <f t="shared" si="1997"/>
        <v>489</v>
      </c>
      <c r="BN511" s="1">
        <f t="shared" si="1909"/>
        <v>440</v>
      </c>
      <c r="BO511" s="1">
        <f t="shared" si="1910"/>
        <v>404</v>
      </c>
      <c r="BP511" s="1">
        <f t="shared" si="1911"/>
        <v>387</v>
      </c>
      <c r="BQ511" s="1">
        <f t="shared" si="1912"/>
        <v>234</v>
      </c>
      <c r="BR511" s="1">
        <f t="shared" si="1913"/>
        <v>440</v>
      </c>
      <c r="BT511" s="1">
        <f t="shared" si="2151"/>
        <v>389</v>
      </c>
      <c r="BU511" s="1">
        <f t="shared" si="2152"/>
        <v>389</v>
      </c>
      <c r="BV511" s="1">
        <f t="shared" si="2153"/>
        <v>369</v>
      </c>
      <c r="BW511" s="1">
        <f t="shared" si="2154"/>
        <v>209</v>
      </c>
      <c r="BX511" s="1">
        <f t="shared" si="2155"/>
        <v>389</v>
      </c>
    </row>
    <row r="512" spans="1:76">
      <c r="A512" s="1">
        <v>2013</v>
      </c>
      <c r="B512" s="1">
        <v>9</v>
      </c>
      <c r="C512" s="4">
        <v>-3.3915999999999999</v>
      </c>
      <c r="D512" s="4">
        <v>3.1360000000000001</v>
      </c>
      <c r="E512" s="2">
        <f t="shared" si="1928"/>
        <v>34768.379862755901</v>
      </c>
      <c r="F512" s="2">
        <f t="shared" si="1929"/>
        <v>59401.354829698008</v>
      </c>
      <c r="G512" s="5">
        <f t="shared" si="1930"/>
        <v>0.58531291015896614</v>
      </c>
      <c r="H512" s="4">
        <f t="shared" si="1931"/>
        <v>0.58711025002388839</v>
      </c>
      <c r="I512" s="4">
        <f t="shared" si="1932"/>
        <v>0.61035782309261566</v>
      </c>
      <c r="J512" s="4">
        <f t="shared" si="1933"/>
        <v>-2.3247573068727267E-2</v>
      </c>
      <c r="K512" s="2" t="str">
        <f t="shared" si="1941"/>
        <v>GSCI</v>
      </c>
      <c r="L512" s="11">
        <f t="shared" si="1942"/>
        <v>245399.58635253389</v>
      </c>
      <c r="M512" s="2">
        <f t="shared" si="1934"/>
        <v>69601.563589296115</v>
      </c>
      <c r="N512" s="2">
        <f t="shared" si="1935"/>
        <v>31511.790712223086</v>
      </c>
      <c r="O512" s="2">
        <f t="shared" si="1936"/>
        <v>38089.772877073032</v>
      </c>
      <c r="P512" s="2">
        <f t="shared" si="1943"/>
        <v>34768.379862755901</v>
      </c>
      <c r="Q512" s="2">
        <f t="shared" si="1944"/>
        <v>59401.354829698008</v>
      </c>
      <c r="S512" s="1">
        <f t="shared" si="2054"/>
        <v>2013</v>
      </c>
      <c r="T512" s="1">
        <f t="shared" si="2055"/>
        <v>9</v>
      </c>
      <c r="U512" s="4">
        <v>-3.0064000000000002</v>
      </c>
      <c r="V512" s="4">
        <v>3.1069</v>
      </c>
      <c r="X512" s="6">
        <v>41518</v>
      </c>
      <c r="Y512" s="2" t="str">
        <f t="shared" si="2056"/>
        <v>DBC</v>
      </c>
      <c r="Z512" s="11">
        <f t="shared" si="2077"/>
        <v>280772.23952674988</v>
      </c>
      <c r="AA512" s="16">
        <f t="shared" si="2098"/>
        <v>83935.593714428804</v>
      </c>
      <c r="AB512" s="16">
        <f t="shared" si="2099"/>
        <v>36726.859895552705</v>
      </c>
      <c r="AC512" s="16">
        <f t="shared" si="2100"/>
        <v>47208.733818876106</v>
      </c>
      <c r="AD512" s="2">
        <f t="shared" si="1922"/>
        <v>53171.680669571331</v>
      </c>
      <c r="AE512" s="2">
        <f t="shared" si="1923"/>
        <v>57795.261008003225</v>
      </c>
      <c r="AF512" s="12" t="str">
        <f t="shared" si="1987"/>
        <v/>
      </c>
      <c r="AG512" s="13" t="str">
        <f t="shared" si="1981"/>
        <v/>
      </c>
      <c r="AH512" s="13" t="str">
        <f t="shared" ref="AH512:AI512" si="2168">IF($B512=12,((AD512/AD500)-1)*100,"")</f>
        <v/>
      </c>
      <c r="AI512" s="13" t="str">
        <f t="shared" si="2168"/>
        <v/>
      </c>
      <c r="AK512" s="12"/>
      <c r="AS512" s="7">
        <f t="shared" si="1983"/>
        <v>12.131026466541851</v>
      </c>
      <c r="AT512" s="7">
        <f t="shared" ref="AT512:AU512" si="2169">((AD512/AD500)-1)*100</f>
        <v>-10.194822427088667</v>
      </c>
      <c r="AU512" s="7">
        <f t="shared" si="2169"/>
        <v>19.198406212194218</v>
      </c>
      <c r="AV512" s="7">
        <f t="shared" si="1990"/>
        <v>-7.0673797456523673</v>
      </c>
      <c r="AW512" s="7"/>
      <c r="AX512" s="7">
        <f t="shared" si="1901"/>
        <v>33.118386512468014</v>
      </c>
      <c r="AY512" s="7">
        <f t="shared" ref="AY512:AZ512" si="2170">((AD512/AD451)-1)*100</f>
        <v>-30.53878612981088</v>
      </c>
      <c r="AZ512" s="7">
        <f t="shared" si="2170"/>
        <v>46.24226697207385</v>
      </c>
      <c r="BA512" s="7">
        <f t="shared" si="1903"/>
        <v>-13.123880459605836</v>
      </c>
      <c r="BB512" s="7"/>
      <c r="BC512" s="7">
        <f t="shared" si="2144"/>
        <v>121.85702157136467</v>
      </c>
      <c r="BD512" s="7">
        <f t="shared" ref="BD512:BE512" si="2171">((AD512/AD400)-1)*100</f>
        <v>39.186326514456439</v>
      </c>
      <c r="BE512" s="7">
        <f t="shared" si="2171"/>
        <v>80.76897157526659</v>
      </c>
      <c r="BF512" s="7">
        <f t="shared" si="2146"/>
        <v>41.088049996098079</v>
      </c>
      <c r="BH512" s="1">
        <f t="shared" si="1993"/>
        <v>400</v>
      </c>
      <c r="BI512" s="1">
        <f t="shared" si="1994"/>
        <v>338</v>
      </c>
      <c r="BJ512" s="1">
        <f t="shared" si="1995"/>
        <v>381</v>
      </c>
      <c r="BK512" s="1">
        <f t="shared" si="1996"/>
        <v>256</v>
      </c>
      <c r="BL512" s="1">
        <f t="shared" si="1997"/>
        <v>490</v>
      </c>
      <c r="BN512" s="1">
        <f t="shared" si="1909"/>
        <v>441</v>
      </c>
      <c r="BO512" s="1">
        <f t="shared" si="1910"/>
        <v>404</v>
      </c>
      <c r="BP512" s="1">
        <f t="shared" si="1911"/>
        <v>388</v>
      </c>
      <c r="BQ512" s="1">
        <f t="shared" si="1912"/>
        <v>234</v>
      </c>
      <c r="BR512" s="1">
        <f t="shared" si="1913"/>
        <v>441</v>
      </c>
      <c r="BT512" s="1">
        <f t="shared" si="2151"/>
        <v>390</v>
      </c>
      <c r="BU512" s="1">
        <f t="shared" si="2152"/>
        <v>390</v>
      </c>
      <c r="BV512" s="1">
        <f t="shared" si="2153"/>
        <v>370</v>
      </c>
      <c r="BW512" s="1">
        <f t="shared" si="2154"/>
        <v>210</v>
      </c>
      <c r="BX512" s="1">
        <f t="shared" si="2155"/>
        <v>390</v>
      </c>
    </row>
    <row r="513" spans="1:76">
      <c r="A513" s="1">
        <v>2013</v>
      </c>
      <c r="B513" s="1">
        <v>10</v>
      </c>
      <c r="C513" s="4">
        <v>-1.4426000000000001</v>
      </c>
      <c r="D513" s="4">
        <v>4.5968</v>
      </c>
      <c r="E513" s="2">
        <f t="shared" si="1928"/>
        <v>34266.811214855785</v>
      </c>
      <c r="F513" s="2">
        <f t="shared" si="1929"/>
        <v>62131.916308509564</v>
      </c>
      <c r="G513" s="5">
        <f t="shared" si="1930"/>
        <v>0.55151705034667686</v>
      </c>
      <c r="H513" s="4">
        <f t="shared" si="1931"/>
        <v>0.55321196461702027</v>
      </c>
      <c r="I513" s="4">
        <f t="shared" si="1932"/>
        <v>0.59487340921210552</v>
      </c>
      <c r="J513" s="4">
        <f t="shared" si="1933"/>
        <v>-4.1661444595085251E-2</v>
      </c>
      <c r="K513" s="2" t="str">
        <f t="shared" si="1941"/>
        <v xml:space="preserve">      SPX</v>
      </c>
      <c r="L513" s="11">
        <f t="shared" si="1942"/>
        <v>256680.11453798716</v>
      </c>
      <c r="M513" s="2">
        <f t="shared" si="1934"/>
        <v>70897.885176094875</v>
      </c>
      <c r="N513" s="2">
        <f t="shared" si="1935"/>
        <v>31057.201619408555</v>
      </c>
      <c r="O513" s="2">
        <f t="shared" si="1936"/>
        <v>39840.683556686323</v>
      </c>
      <c r="P513" s="2">
        <f t="shared" si="1943"/>
        <v>34266.811214855785</v>
      </c>
      <c r="Q513" s="2">
        <f t="shared" si="1944"/>
        <v>62131.916308509564</v>
      </c>
      <c r="S513" s="1">
        <f t="shared" si="2054"/>
        <v>2013</v>
      </c>
      <c r="T513" s="1">
        <f t="shared" si="2055"/>
        <v>10</v>
      </c>
      <c r="U513" s="4">
        <v>-0.2712</v>
      </c>
      <c r="V513" s="4">
        <v>4.5838000000000001</v>
      </c>
      <c r="X513" s="6">
        <v>41548</v>
      </c>
      <c r="Y513" s="2" t="str">
        <f t="shared" si="2056"/>
        <v xml:space="preserve">      SPY</v>
      </c>
      <c r="Z513" s="11">
        <f t="shared" si="2077"/>
        <v>293642.27744217706</v>
      </c>
      <c r="AA513" s="16">
        <f t="shared" si="2098"/>
        <v>85999.944411181714</v>
      </c>
      <c r="AB513" s="16">
        <f t="shared" si="2099"/>
        <v>36627.256651515963</v>
      </c>
      <c r="AC513" s="16">
        <f t="shared" si="2100"/>
        <v>49372.68775966575</v>
      </c>
      <c r="AD513" s="2">
        <f t="shared" si="1922"/>
        <v>53027.479071595451</v>
      </c>
      <c r="AE513" s="2">
        <f t="shared" si="1923"/>
        <v>60444.480182088082</v>
      </c>
      <c r="AF513" s="12" t="str">
        <f t="shared" si="1987"/>
        <v/>
      </c>
      <c r="AG513" s="13" t="str">
        <f t="shared" si="1981"/>
        <v/>
      </c>
      <c r="AH513" s="13" t="str">
        <f t="shared" ref="AH513:AI513" si="2172">IF($B513=12,((AD513/AD501)-1)*100,"")</f>
        <v/>
      </c>
      <c r="AI513" s="13" t="str">
        <f t="shared" si="2172"/>
        <v/>
      </c>
      <c r="AK513" s="12"/>
      <c r="AS513" s="7">
        <f t="shared" si="1983"/>
        <v>19.480927167533068</v>
      </c>
      <c r="AT513" s="7">
        <f t="shared" ref="AT513:AU513" si="2173">((AD513/AD501)-1)*100</f>
        <v>-6.7728697619674483</v>
      </c>
      <c r="AU513" s="7">
        <f t="shared" si="2173"/>
        <v>27.01155549819898</v>
      </c>
      <c r="AV513" s="7">
        <f t="shared" si="1990"/>
        <v>-7.5306283306659125</v>
      </c>
      <c r="AW513" s="7"/>
      <c r="AX513" s="7">
        <f t="shared" si="1901"/>
        <v>52.833615770996481</v>
      </c>
      <c r="AY513" s="7">
        <f t="shared" ref="AY513:AZ513" si="2174">((AD513/AD452)-1)*100</f>
        <v>-22.169026789552447</v>
      </c>
      <c r="AZ513" s="7">
        <f t="shared" si="2174"/>
        <v>67.901181988830928</v>
      </c>
      <c r="BA513" s="7">
        <f t="shared" si="1903"/>
        <v>-15.067566217834447</v>
      </c>
      <c r="BB513" s="7"/>
      <c r="BC513" s="7">
        <f t="shared" si="2144"/>
        <v>143.46957368956231</v>
      </c>
      <c r="BD513" s="7">
        <f t="shared" ref="BD513:BE513" si="2175">((AD513/AD401)-1)*100</f>
        <v>45.65462035356687</v>
      </c>
      <c r="BE513" s="7">
        <f t="shared" si="2175"/>
        <v>85.478478199218145</v>
      </c>
      <c r="BF513" s="7">
        <f t="shared" si="2146"/>
        <v>57.991095490344165</v>
      </c>
      <c r="BH513" s="1">
        <f t="shared" si="1993"/>
        <v>401</v>
      </c>
      <c r="BI513" s="1">
        <f t="shared" si="1994"/>
        <v>338</v>
      </c>
      <c r="BJ513" s="1">
        <f t="shared" si="1995"/>
        <v>382</v>
      </c>
      <c r="BK513" s="1">
        <f t="shared" si="1996"/>
        <v>256</v>
      </c>
      <c r="BL513" s="1">
        <f t="shared" si="1997"/>
        <v>491</v>
      </c>
      <c r="BN513" s="1">
        <f t="shared" si="1909"/>
        <v>442</v>
      </c>
      <c r="BO513" s="1">
        <f t="shared" si="1910"/>
        <v>404</v>
      </c>
      <c r="BP513" s="1">
        <f t="shared" si="1911"/>
        <v>389</v>
      </c>
      <c r="BQ513" s="1">
        <f t="shared" si="1912"/>
        <v>234</v>
      </c>
      <c r="BR513" s="1">
        <f t="shared" si="1913"/>
        <v>442</v>
      </c>
      <c r="BT513" s="1">
        <f t="shared" si="2151"/>
        <v>391</v>
      </c>
      <c r="BU513" s="1">
        <f t="shared" si="2152"/>
        <v>391</v>
      </c>
      <c r="BV513" s="1">
        <f t="shared" si="2153"/>
        <v>371</v>
      </c>
      <c r="BW513" s="1">
        <f t="shared" si="2154"/>
        <v>211</v>
      </c>
      <c r="BX513" s="1">
        <f t="shared" si="2155"/>
        <v>391</v>
      </c>
    </row>
    <row r="514" spans="1:76">
      <c r="A514" s="1">
        <v>2013</v>
      </c>
      <c r="B514" s="1">
        <v>11</v>
      </c>
      <c r="C514" s="4">
        <v>-0.78110000000000002</v>
      </c>
      <c r="D514" s="4">
        <v>3.0474000000000001</v>
      </c>
      <c r="E514" s="2">
        <f t="shared" si="1928"/>
        <v>33999.153152456543</v>
      </c>
      <c r="F514" s="2">
        <f t="shared" si="1929"/>
        <v>64025.324326095077</v>
      </c>
      <c r="G514" s="5">
        <f t="shared" si="1930"/>
        <v>0.53102664469595451</v>
      </c>
      <c r="H514" s="4">
        <f t="shared" si="1931"/>
        <v>0.53208308850171959</v>
      </c>
      <c r="I514" s="4">
        <f t="shared" si="1932"/>
        <v>0.57807162907627641</v>
      </c>
      <c r="J514" s="4">
        <f t="shared" si="1933"/>
        <v>-4.5988540574556813E-2</v>
      </c>
      <c r="K514" s="2" t="str">
        <f t="shared" si="1941"/>
        <v xml:space="preserve">      SPX</v>
      </c>
      <c r="L514" s="11">
        <f t="shared" si="1942"/>
        <v>264502.18434841774</v>
      </c>
      <c r="M514" s="2">
        <f t="shared" si="1934"/>
        <v>71869.402364952126</v>
      </c>
      <c r="N514" s="2">
        <f t="shared" si="1935"/>
        <v>30814.613817559355</v>
      </c>
      <c r="O514" s="2">
        <f t="shared" si="1936"/>
        <v>41054.788547392774</v>
      </c>
      <c r="P514" s="2">
        <f t="shared" si="1943"/>
        <v>33999.153152456543</v>
      </c>
      <c r="Q514" s="2">
        <f t="shared" si="1944"/>
        <v>64025.324326095077</v>
      </c>
      <c r="S514" s="1">
        <f t="shared" si="2054"/>
        <v>2013</v>
      </c>
      <c r="T514" s="1">
        <f t="shared" si="2055"/>
        <v>11</v>
      </c>
      <c r="U514" s="4">
        <v>-1.0489999999999999</v>
      </c>
      <c r="V514" s="4">
        <v>3.0312999999999999</v>
      </c>
      <c r="X514" s="6">
        <v>41579</v>
      </c>
      <c r="Y514" s="2" t="str">
        <f t="shared" si="2056"/>
        <v xml:space="preserve">      SPY</v>
      </c>
      <c r="Z514" s="11">
        <f t="shared" si="2077"/>
        <v>302543.45579828176</v>
      </c>
      <c r="AA514" s="16">
        <f t="shared" si="2098"/>
        <v>87112.358772966065</v>
      </c>
      <c r="AB514" s="16">
        <f t="shared" si="2099"/>
        <v>36243.036729241561</v>
      </c>
      <c r="AC514" s="16">
        <f t="shared" si="2100"/>
        <v>50869.322043724504</v>
      </c>
      <c r="AD514" s="2">
        <f t="shared" si="1922"/>
        <v>52471.220816134417</v>
      </c>
      <c r="AE514" s="2">
        <f t="shared" si="1923"/>
        <v>62276.733709847722</v>
      </c>
      <c r="AF514" s="12" t="str">
        <f t="shared" si="1987"/>
        <v/>
      </c>
      <c r="AG514" s="13" t="str">
        <f t="shared" si="1981"/>
        <v/>
      </c>
      <c r="AH514" s="13" t="str">
        <f t="shared" ref="AH514:AI514" si="2176">IF($B514=12,((AD514/AD502)-1)*100,"")</f>
        <v/>
      </c>
      <c r="AI514" s="13" t="str">
        <f t="shared" si="2176"/>
        <v/>
      </c>
      <c r="AK514" s="12"/>
      <c r="AS514" s="7">
        <f t="shared" si="1983"/>
        <v>22.411616525857504</v>
      </c>
      <c r="AT514" s="7">
        <f t="shared" ref="AT514:AU514" si="2177">((AD514/AD502)-1)*100</f>
        <v>-9.3594207186701635</v>
      </c>
      <c r="AU514" s="7">
        <f t="shared" si="2177"/>
        <v>30.12695996405883</v>
      </c>
      <c r="AV514" s="7">
        <f t="shared" si="1990"/>
        <v>-7.7153434382013266</v>
      </c>
      <c r="AW514" s="7"/>
      <c r="AX514" s="7">
        <f t="shared" si="1901"/>
        <v>89.238008967420939</v>
      </c>
      <c r="AY514" s="7">
        <f t="shared" ref="AY514:AZ514" si="2178">((AD514/AD453)-1)*100</f>
        <v>1.0608419817704329</v>
      </c>
      <c r="AZ514" s="7">
        <f t="shared" si="2178"/>
        <v>107.89461286090076</v>
      </c>
      <c r="BA514" s="7">
        <f t="shared" si="1903"/>
        <v>-18.656603893479826</v>
      </c>
      <c r="BB514" s="7"/>
      <c r="BC514" s="7">
        <f t="shared" si="2144"/>
        <v>132.80146750551407</v>
      </c>
      <c r="BD514" s="7">
        <f t="shared" ref="BD514:BE514" si="2179">((AD514/AD402)-1)*100</f>
        <v>33.756929883017285</v>
      </c>
      <c r="BE514" s="7">
        <f t="shared" si="2179"/>
        <v>97.632850655899176</v>
      </c>
      <c r="BF514" s="7">
        <f t="shared" si="2146"/>
        <v>35.168616849614892</v>
      </c>
      <c r="BH514" s="1">
        <f t="shared" si="1993"/>
        <v>402</v>
      </c>
      <c r="BI514" s="1">
        <f t="shared" si="1994"/>
        <v>338</v>
      </c>
      <c r="BJ514" s="1">
        <f t="shared" si="1995"/>
        <v>383</v>
      </c>
      <c r="BK514" s="1">
        <f t="shared" si="1996"/>
        <v>256</v>
      </c>
      <c r="BL514" s="1">
        <f t="shared" si="1997"/>
        <v>492</v>
      </c>
      <c r="BN514" s="1">
        <f t="shared" si="1909"/>
        <v>443</v>
      </c>
      <c r="BO514" s="1">
        <f t="shared" si="1910"/>
        <v>405</v>
      </c>
      <c r="BP514" s="1">
        <f t="shared" si="1911"/>
        <v>390</v>
      </c>
      <c r="BQ514" s="1">
        <f t="shared" si="1912"/>
        <v>234</v>
      </c>
      <c r="BR514" s="1">
        <f t="shared" si="1913"/>
        <v>443</v>
      </c>
      <c r="BT514" s="1">
        <f t="shared" si="2151"/>
        <v>392</v>
      </c>
      <c r="BU514" s="1">
        <f t="shared" si="2152"/>
        <v>392</v>
      </c>
      <c r="BV514" s="1">
        <f t="shared" si="2153"/>
        <v>372</v>
      </c>
      <c r="BW514" s="1">
        <f t="shared" si="2154"/>
        <v>212</v>
      </c>
      <c r="BX514" s="1">
        <f t="shared" si="2155"/>
        <v>392</v>
      </c>
    </row>
    <row r="515" spans="1:76">
      <c r="A515" s="1">
        <v>2013</v>
      </c>
      <c r="B515" s="1">
        <v>12</v>
      </c>
      <c r="C515" s="4">
        <v>1.929</v>
      </c>
      <c r="D515" s="4">
        <v>2.5316000000000001</v>
      </c>
      <c r="E515" s="2">
        <f t="shared" si="1928"/>
        <v>34654.996816767431</v>
      </c>
      <c r="F515" s="2">
        <f t="shared" si="1929"/>
        <v>65646.189436734494</v>
      </c>
      <c r="G515" s="5">
        <f t="shared" si="1930"/>
        <v>0.52790568826794815</v>
      </c>
      <c r="H515" s="4">
        <f t="shared" si="1931"/>
        <v>0.52810461208860393</v>
      </c>
      <c r="I515" s="4">
        <f t="shared" si="1932"/>
        <v>0.56487006570566378</v>
      </c>
      <c r="J515" s="4">
        <f t="shared" si="1933"/>
        <v>-3.6765453617059851E-2</v>
      </c>
      <c r="K515" s="2" t="str">
        <f t="shared" si="1941"/>
        <v xml:space="preserve">      SPX</v>
      </c>
      <c r="L515" s="11">
        <f t="shared" si="1942"/>
        <v>271198.32164738222</v>
      </c>
      <c r="M515" s="2">
        <f t="shared" si="1934"/>
        <v>73503.159292358643</v>
      </c>
      <c r="N515" s="2">
        <f t="shared" si="1935"/>
        <v>31409.027718100075</v>
      </c>
      <c r="O515" s="2">
        <f t="shared" si="1936"/>
        <v>42094.131574258565</v>
      </c>
      <c r="P515" s="2">
        <f t="shared" si="1943"/>
        <v>34654.996816767431</v>
      </c>
      <c r="Q515" s="2">
        <f t="shared" si="1944"/>
        <v>65646.189436734494</v>
      </c>
      <c r="S515" s="1">
        <f t="shared" si="2054"/>
        <v>2013</v>
      </c>
      <c r="T515" s="1">
        <f t="shared" si="2055"/>
        <v>12</v>
      </c>
      <c r="U515" s="4">
        <v>0.58889999999999998</v>
      </c>
      <c r="V515" s="4">
        <v>2.5194000000000001</v>
      </c>
      <c r="X515" s="6">
        <v>41609</v>
      </c>
      <c r="Y515" s="2" t="str">
        <f t="shared" si="2056"/>
        <v xml:space="preserve">      SPY</v>
      </c>
      <c r="Z515" s="11">
        <f t="shared" si="2077"/>
        <v>310165.73562366364</v>
      </c>
      <c r="AA515" s="16">
        <f t="shared" si="2098"/>
        <v>88607.395715834165</v>
      </c>
      <c r="AB515" s="16">
        <f t="shared" si="2099"/>
        <v>36456.471972540065</v>
      </c>
      <c r="AC515" s="16">
        <f t="shared" si="2100"/>
        <v>52150.923743294094</v>
      </c>
      <c r="AD515" s="2">
        <f t="shared" si="1922"/>
        <v>52780.223835520635</v>
      </c>
      <c r="AE515" s="2">
        <f t="shared" si="1923"/>
        <v>63845.733738933624</v>
      </c>
      <c r="AF515" s="12">
        <f t="shared" si="1987"/>
        <v>2013</v>
      </c>
      <c r="AG515" s="13">
        <f t="shared" si="1981"/>
        <v>24.373679826891536</v>
      </c>
      <c r="AH515" s="13">
        <f t="shared" ref="AH515:AI515" si="2180">IF($B515=12,((AD515/AD503)-1)*100,"")</f>
        <v>-7.5757856972665465</v>
      </c>
      <c r="AI515" s="13">
        <f t="shared" si="2180"/>
        <v>32.212687935526944</v>
      </c>
      <c r="AK515" s="12"/>
      <c r="AS515" s="7">
        <f t="shared" si="1983"/>
        <v>24.373679826891536</v>
      </c>
      <c r="AT515" s="7">
        <f t="shared" ref="AT515:AU515" si="2181">((AD515/AD503)-1)*100</f>
        <v>-7.5757856972665465</v>
      </c>
      <c r="AU515" s="7">
        <f t="shared" si="2181"/>
        <v>32.212687935526944</v>
      </c>
      <c r="AV515" s="7">
        <f t="shared" si="1990"/>
        <v>-7.839008108635408</v>
      </c>
      <c r="AW515" s="7"/>
      <c r="AX515" s="7">
        <f t="shared" si="1901"/>
        <v>108.95628457004851</v>
      </c>
      <c r="AY515" s="7">
        <f t="shared" ref="AY515:AZ515" si="2182">((AD515/AD454)-1)*100</f>
        <v>13.4125623148869</v>
      </c>
      <c r="AZ515" s="7">
        <f t="shared" si="2182"/>
        <v>129.55687455484269</v>
      </c>
      <c r="BA515" s="7">
        <f t="shared" si="1903"/>
        <v>-20.600589984794183</v>
      </c>
      <c r="BB515" s="7"/>
      <c r="BC515" s="7">
        <f t="shared" si="2144"/>
        <v>148.30848619687251</v>
      </c>
      <c r="BD515" s="7">
        <f t="shared" ref="BD515:BE515" si="2183">((AD515/AD403)-1)*100</f>
        <v>39.980049775896418</v>
      </c>
      <c r="BE515" s="7">
        <f t="shared" si="2183"/>
        <v>101.80599953318831</v>
      </c>
      <c r="BF515" s="7">
        <f t="shared" si="2146"/>
        <v>46.502486663684195</v>
      </c>
      <c r="BH515" s="1">
        <f t="shared" si="1993"/>
        <v>403</v>
      </c>
      <c r="BI515" s="1">
        <f t="shared" si="1994"/>
        <v>338</v>
      </c>
      <c r="BJ515" s="1">
        <f t="shared" si="1995"/>
        <v>384</v>
      </c>
      <c r="BK515" s="1">
        <f t="shared" si="1996"/>
        <v>256</v>
      </c>
      <c r="BL515" s="1">
        <f t="shared" si="1997"/>
        <v>493</v>
      </c>
      <c r="BN515" s="1">
        <f t="shared" si="1909"/>
        <v>444</v>
      </c>
      <c r="BO515" s="1">
        <f t="shared" si="1910"/>
        <v>406</v>
      </c>
      <c r="BP515" s="1">
        <f t="shared" si="1911"/>
        <v>391</v>
      </c>
      <c r="BQ515" s="1">
        <f t="shared" si="1912"/>
        <v>234</v>
      </c>
      <c r="BR515" s="1">
        <f t="shared" si="1913"/>
        <v>444</v>
      </c>
      <c r="BT515" s="1">
        <f t="shared" si="2151"/>
        <v>393</v>
      </c>
      <c r="BU515" s="1">
        <f t="shared" si="2152"/>
        <v>393</v>
      </c>
      <c r="BV515" s="1">
        <f t="shared" si="2153"/>
        <v>373</v>
      </c>
      <c r="BW515" s="1">
        <f t="shared" si="2154"/>
        <v>213</v>
      </c>
      <c r="BX515" s="1">
        <f t="shared" si="2155"/>
        <v>393</v>
      </c>
    </row>
    <row r="516" spans="1:76">
      <c r="A516" s="1">
        <v>2014</v>
      </c>
      <c r="B516" s="1">
        <v>1</v>
      </c>
      <c r="C516" s="4">
        <v>-1.6378999999999999</v>
      </c>
      <c r="D516" s="4">
        <v>-3.4573999999999998</v>
      </c>
      <c r="E516" s="2">
        <f t="shared" si="1928"/>
        <v>34087.382623905592</v>
      </c>
      <c r="F516" s="2">
        <f t="shared" si="1929"/>
        <v>63376.538083148836</v>
      </c>
      <c r="G516" s="5">
        <f t="shared" si="1930"/>
        <v>0.53785491689659004</v>
      </c>
      <c r="H516" s="4">
        <f t="shared" si="1931"/>
        <v>0.53739061666763832</v>
      </c>
      <c r="I516" s="4">
        <f t="shared" si="1932"/>
        <v>0.55776081601906546</v>
      </c>
      <c r="J516" s="4">
        <f t="shared" si="1933"/>
        <v>-2.0370199351427143E-2</v>
      </c>
      <c r="K516" s="2" t="str">
        <f t="shared" si="1941"/>
        <v xml:space="preserve">      SPX</v>
      </c>
      <c r="L516" s="11">
        <f t="shared" si="1942"/>
        <v>261821.91087474563</v>
      </c>
      <c r="M516" s="2">
        <f t="shared" si="1934"/>
        <v>71630.556054646877</v>
      </c>
      <c r="N516" s="2">
        <f t="shared" si="1935"/>
        <v>36149.625523154551</v>
      </c>
      <c r="O516" s="2">
        <f t="shared" si="1936"/>
        <v>35480.930531492319</v>
      </c>
      <c r="P516" s="2">
        <f t="shared" si="1943"/>
        <v>34087.382623905592</v>
      </c>
      <c r="Q516" s="2">
        <f t="shared" si="1944"/>
        <v>63376.538083148836</v>
      </c>
      <c r="S516" s="1">
        <f t="shared" si="2054"/>
        <v>2014</v>
      </c>
      <c r="T516" s="1">
        <f t="shared" si="2055"/>
        <v>1</v>
      </c>
      <c r="U516" s="4">
        <v>-2.9274</v>
      </c>
      <c r="V516" s="4">
        <v>-3.4594999999999998</v>
      </c>
      <c r="X516" s="6">
        <v>41640</v>
      </c>
      <c r="Y516" s="2" t="str">
        <f t="shared" si="2056"/>
        <v xml:space="preserve">      SPY</v>
      </c>
      <c r="Z516" s="11">
        <f t="shared" si="2077"/>
        <v>299435.551999763</v>
      </c>
      <c r="AA516" s="16">
        <f t="shared" si="2098"/>
        <v>85777.762837346861</v>
      </c>
      <c r="AB516" s="16">
        <f t="shared" si="2099"/>
        <v>43006.75140682442</v>
      </c>
      <c r="AC516" s="16">
        <f t="shared" si="2100"/>
        <v>42771.011430522442</v>
      </c>
      <c r="AD516" s="2">
        <f t="shared" si="1922"/>
        <v>51235.1355629596</v>
      </c>
      <c r="AE516" s="2">
        <f t="shared" si="1923"/>
        <v>61636.990580235215</v>
      </c>
      <c r="AF516" s="12" t="str">
        <f t="shared" si="1987"/>
        <v/>
      </c>
      <c r="AG516" s="13" t="str">
        <f t="shared" si="1981"/>
        <v/>
      </c>
      <c r="AH516" s="13" t="str">
        <f t="shared" ref="AH516:AI516" si="2184">IF($B516=12,((AD516/AD504)-1)*100,"")</f>
        <v/>
      </c>
      <c r="AI516" s="13" t="str">
        <f t="shared" si="2184"/>
        <v/>
      </c>
      <c r="AK516" s="12"/>
      <c r="AS516" s="7">
        <f t="shared" si="1983"/>
        <v>14.168788513497921</v>
      </c>
      <c r="AT516" s="7">
        <f t="shared" ref="AT516:AU516" si="2185">((AD516/AD504)-1)*100</f>
        <v>-12.552766587423047</v>
      </c>
      <c r="AU516" s="7">
        <f t="shared" si="2185"/>
        <v>21.364604060292436</v>
      </c>
      <c r="AV516" s="7">
        <f t="shared" si="1990"/>
        <v>-7.1958155467945151</v>
      </c>
      <c r="AW516" s="7"/>
      <c r="AX516" s="7">
        <f t="shared" si="1901"/>
        <v>99.580751343892786</v>
      </c>
      <c r="AY516" s="7">
        <f t="shared" ref="AY516:AZ516" si="2186">((AD516/AD455)-1)*100</f>
        <v>16.108450090204673</v>
      </c>
      <c r="AZ516" s="7">
        <f t="shared" si="2186"/>
        <v>119.25702590894134</v>
      </c>
      <c r="BA516" s="7">
        <f t="shared" si="1903"/>
        <v>-19.676274565048558</v>
      </c>
      <c r="BB516" s="7"/>
      <c r="BC516" s="7">
        <f t="shared" si="2144"/>
        <v>112.86737615595564</v>
      </c>
      <c r="BD516" s="7">
        <f t="shared" ref="BD516:BE516" si="2187">((AD516/AD404)-1)*100</f>
        <v>20.662079724400641</v>
      </c>
      <c r="BE516" s="7">
        <f t="shared" si="2187"/>
        <v>92.773030389928053</v>
      </c>
      <c r="BF516" s="7">
        <f t="shared" si="2146"/>
        <v>20.094345766027587</v>
      </c>
      <c r="BH516" s="1">
        <f t="shared" si="1993"/>
        <v>404</v>
      </c>
      <c r="BI516" s="1">
        <f t="shared" si="1994"/>
        <v>338</v>
      </c>
      <c r="BJ516" s="1">
        <f t="shared" si="1995"/>
        <v>385</v>
      </c>
      <c r="BK516" s="1">
        <f t="shared" si="1996"/>
        <v>256</v>
      </c>
      <c r="BL516" s="1">
        <f t="shared" si="1997"/>
        <v>494</v>
      </c>
      <c r="BN516" s="1">
        <f t="shared" si="1909"/>
        <v>445</v>
      </c>
      <c r="BO516" s="1">
        <f t="shared" si="1910"/>
        <v>407</v>
      </c>
      <c r="BP516" s="1">
        <f t="shared" si="1911"/>
        <v>392</v>
      </c>
      <c r="BQ516" s="1">
        <f t="shared" si="1912"/>
        <v>234</v>
      </c>
      <c r="BR516" s="1">
        <f t="shared" si="1913"/>
        <v>445</v>
      </c>
      <c r="BT516" s="1">
        <f t="shared" si="2151"/>
        <v>394</v>
      </c>
      <c r="BU516" s="1">
        <f t="shared" si="2152"/>
        <v>394</v>
      </c>
      <c r="BV516" s="1">
        <f t="shared" si="2153"/>
        <v>374</v>
      </c>
      <c r="BW516" s="1">
        <f t="shared" si="2154"/>
        <v>214</v>
      </c>
      <c r="BX516" s="1">
        <f t="shared" si="2155"/>
        <v>394</v>
      </c>
    </row>
    <row r="517" spans="1:76">
      <c r="A517" s="1">
        <v>2014</v>
      </c>
      <c r="B517" s="1">
        <v>2</v>
      </c>
      <c r="C517" s="4">
        <v>4.5091000000000001</v>
      </c>
      <c r="D517" s="4">
        <v>4.5743999999999998</v>
      </c>
      <c r="E517" s="2">
        <f t="shared" si="1928"/>
        <v>35624.416793800119</v>
      </c>
      <c r="F517" s="2">
        <f t="shared" si="1929"/>
        <v>66275.634441224393</v>
      </c>
      <c r="G517" s="5">
        <f t="shared" si="1930"/>
        <v>0.53751906102676583</v>
      </c>
      <c r="H517" s="4">
        <f t="shared" si="1931"/>
        <v>0.53751294462871213</v>
      </c>
      <c r="I517" s="4">
        <f t="shared" si="1932"/>
        <v>0.55243403838951299</v>
      </c>
      <c r="J517" s="4">
        <f t="shared" si="1933"/>
        <v>-1.4921093760800863E-2</v>
      </c>
      <c r="K517" s="2" t="str">
        <f t="shared" si="1941"/>
        <v xml:space="preserve">      SPX</v>
      </c>
      <c r="L517" s="11">
        <f t="shared" si="1942"/>
        <v>273798.69236579997</v>
      </c>
      <c r="M517" s="2">
        <f t="shared" si="1934"/>
        <v>74883.618505344028</v>
      </c>
      <c r="N517" s="2">
        <f t="shared" si="1935"/>
        <v>37779.648287619115</v>
      </c>
      <c r="O517" s="2">
        <f t="shared" si="1936"/>
        <v>37103.970217724906</v>
      </c>
      <c r="P517" s="2">
        <f t="shared" si="1943"/>
        <v>35624.416793800119</v>
      </c>
      <c r="Q517" s="2">
        <f t="shared" si="1944"/>
        <v>66275.634441224393</v>
      </c>
      <c r="S517" s="1">
        <f t="shared" si="2054"/>
        <v>2014</v>
      </c>
      <c r="T517" s="1">
        <f t="shared" si="2055"/>
        <v>2</v>
      </c>
      <c r="U517" s="4">
        <v>5.0278999999999998</v>
      </c>
      <c r="V517" s="4">
        <v>4.5521000000000003</v>
      </c>
      <c r="X517" s="6">
        <v>41671</v>
      </c>
      <c r="Y517" s="2" t="str">
        <f t="shared" si="2056"/>
        <v xml:space="preserve">      SPY</v>
      </c>
      <c r="Z517" s="11">
        <f t="shared" si="2077"/>
        <v>313066.15776234417</v>
      </c>
      <c r="AA517" s="16">
        <f t="shared" si="2098"/>
        <v>89887.078502659395</v>
      </c>
      <c r="AB517" s="16">
        <f t="shared" si="2099"/>
        <v>45169.08786080814</v>
      </c>
      <c r="AC517" s="16">
        <f t="shared" si="2100"/>
        <v>44717.990641851247</v>
      </c>
      <c r="AD517" s="2">
        <f t="shared" si="1922"/>
        <v>53811.186943929642</v>
      </c>
      <c r="AE517" s="2">
        <f t="shared" si="1923"/>
        <v>64442.768028438099</v>
      </c>
      <c r="AF517" s="12" t="str">
        <f t="shared" si="1987"/>
        <v/>
      </c>
      <c r="AG517" s="13" t="str">
        <f t="shared" si="1981"/>
        <v/>
      </c>
      <c r="AH517" s="13" t="str">
        <f t="shared" ref="AH517:AI517" si="2188">IF($B517=12,((AD517/AD505)-1)*100,"")</f>
        <v/>
      </c>
      <c r="AI517" s="13" t="str">
        <f t="shared" si="2188"/>
        <v/>
      </c>
      <c r="AK517" s="12"/>
      <c r="AS517" s="7">
        <f t="shared" si="1983"/>
        <v>17.776588648202019</v>
      </c>
      <c r="AT517" s="7">
        <f t="shared" ref="AT517:AU517" si="2189">((AD517/AD505)-1)*100</f>
        <v>-3.7567271360614662</v>
      </c>
      <c r="AU517" s="7">
        <f t="shared" si="2189"/>
        <v>25.199796152439969</v>
      </c>
      <c r="AV517" s="7">
        <f t="shared" si="1990"/>
        <v>-7.4232075042379506</v>
      </c>
      <c r="AW517" s="7"/>
      <c r="AX517" s="7">
        <f t="shared" si="1901"/>
        <v>127.80340279087685</v>
      </c>
      <c r="AY517" s="7">
        <f t="shared" ref="AY517:AZ517" si="2190">((AD517/AD456)-1)*100</f>
        <v>28.611018438807513</v>
      </c>
      <c r="AZ517" s="7">
        <f t="shared" si="2190"/>
        <v>150.26209317050302</v>
      </c>
      <c r="BA517" s="7">
        <f t="shared" si="1903"/>
        <v>-22.458690379626177</v>
      </c>
      <c r="BB517" s="7"/>
      <c r="BC517" s="7">
        <f t="shared" si="2144"/>
        <v>113.69269780298947</v>
      </c>
      <c r="BD517" s="7">
        <f t="shared" ref="BD517:BE517" si="2191">((AD517/AD405)-1)*100</f>
        <v>21.681149313876237</v>
      </c>
      <c r="BE517" s="7">
        <f t="shared" si="2191"/>
        <v>98.546623649967756</v>
      </c>
      <c r="BF517" s="7">
        <f t="shared" si="2146"/>
        <v>15.146074153021715</v>
      </c>
      <c r="BH517" s="1">
        <f t="shared" si="1993"/>
        <v>405</v>
      </c>
      <c r="BI517" s="1">
        <f t="shared" si="1994"/>
        <v>338</v>
      </c>
      <c r="BJ517" s="1">
        <f t="shared" si="1995"/>
        <v>386</v>
      </c>
      <c r="BK517" s="1">
        <f t="shared" si="1996"/>
        <v>256</v>
      </c>
      <c r="BL517" s="1">
        <f t="shared" si="1997"/>
        <v>495</v>
      </c>
      <c r="BN517" s="1">
        <f t="shared" si="1909"/>
        <v>446</v>
      </c>
      <c r="BO517" s="1">
        <f t="shared" si="1910"/>
        <v>408</v>
      </c>
      <c r="BP517" s="1">
        <f t="shared" si="1911"/>
        <v>393</v>
      </c>
      <c r="BQ517" s="1">
        <f t="shared" si="1912"/>
        <v>234</v>
      </c>
      <c r="BR517" s="1">
        <f t="shared" si="1913"/>
        <v>446</v>
      </c>
      <c r="BT517" s="1">
        <f t="shared" si="2151"/>
        <v>395</v>
      </c>
      <c r="BU517" s="1">
        <f t="shared" si="2152"/>
        <v>395</v>
      </c>
      <c r="BV517" s="1">
        <f t="shared" si="2153"/>
        <v>375</v>
      </c>
      <c r="BW517" s="1">
        <f t="shared" si="2154"/>
        <v>215</v>
      </c>
      <c r="BX517" s="1">
        <f t="shared" si="2155"/>
        <v>395</v>
      </c>
    </row>
    <row r="518" spans="1:76">
      <c r="A518" s="1">
        <v>2014</v>
      </c>
      <c r="B518" s="1">
        <v>3</v>
      </c>
      <c r="C518" s="4">
        <v>0.13980000000000001</v>
      </c>
      <c r="D518" s="4">
        <v>0.84060000000000001</v>
      </c>
      <c r="E518" s="2">
        <f t="shared" si="1928"/>
        <v>35674.219728477852</v>
      </c>
      <c r="F518" s="2">
        <f t="shared" si="1929"/>
        <v>66832.747424337314</v>
      </c>
      <c r="G518" s="5">
        <f t="shared" si="1930"/>
        <v>0.53378352833489817</v>
      </c>
      <c r="H518" s="4">
        <f t="shared" si="1931"/>
        <v>0.53396111958698456</v>
      </c>
      <c r="I518" s="4">
        <f t="shared" si="1932"/>
        <v>0.5475260094277723</v>
      </c>
      <c r="J518" s="4">
        <f t="shared" si="1933"/>
        <v>-1.3564889840787742E-2</v>
      </c>
      <c r="K518" s="2" t="str">
        <f t="shared" si="1941"/>
        <v xml:space="preserve">      SPX</v>
      </c>
      <c r="L518" s="11">
        <f t="shared" si="1942"/>
        <v>276100.24417382688</v>
      </c>
      <c r="M518" s="2">
        <f t="shared" si="1934"/>
        <v>75248.330427300301</v>
      </c>
      <c r="N518" s="2">
        <f t="shared" si="1935"/>
        <v>37832.46423592521</v>
      </c>
      <c r="O518" s="2">
        <f t="shared" si="1936"/>
        <v>37415.866191375098</v>
      </c>
      <c r="P518" s="2">
        <f t="shared" si="1943"/>
        <v>35674.219728477852</v>
      </c>
      <c r="Q518" s="2">
        <f t="shared" si="1944"/>
        <v>66832.747424337314</v>
      </c>
      <c r="S518" s="1">
        <f t="shared" si="2054"/>
        <v>2014</v>
      </c>
      <c r="T518" s="1">
        <f t="shared" si="2055"/>
        <v>3</v>
      </c>
      <c r="U518" s="4">
        <v>3.6600000000000001E-2</v>
      </c>
      <c r="V518" s="4">
        <v>0.83179999999999998</v>
      </c>
      <c r="X518" s="6">
        <v>41699</v>
      </c>
      <c r="Y518" s="2" t="str">
        <f t="shared" si="2056"/>
        <v xml:space="preserve">      SPY</v>
      </c>
      <c r="Z518" s="11">
        <f t="shared" si="2077"/>
        <v>315670.24206261139</v>
      </c>
      <c r="AA518" s="16">
        <f t="shared" si="2098"/>
        <v>90275.574634975375</v>
      </c>
      <c r="AB518" s="16">
        <f t="shared" si="2099"/>
        <v>45185.619746965203</v>
      </c>
      <c r="AC518" s="16">
        <f t="shared" si="2100"/>
        <v>45089.954888010165</v>
      </c>
      <c r="AD518" s="2">
        <f t="shared" si="1922"/>
        <v>53830.881838351124</v>
      </c>
      <c r="AE518" s="2">
        <f t="shared" si="1923"/>
        <v>64978.802972898651</v>
      </c>
      <c r="AF518" s="12" t="str">
        <f t="shared" si="1987"/>
        <v/>
      </c>
      <c r="AG518" s="13" t="str">
        <f t="shared" si="1981"/>
        <v/>
      </c>
      <c r="AH518" s="13" t="str">
        <f t="shared" ref="AH518:AI518" si="2192">IF($B518=12,((AD518/AD506)-1)*100,"")</f>
        <v/>
      </c>
      <c r="AI518" s="13" t="str">
        <f t="shared" si="2192"/>
        <v/>
      </c>
      <c r="AK518" s="12"/>
      <c r="AS518" s="7">
        <f t="shared" si="1983"/>
        <v>14.486591373880287</v>
      </c>
      <c r="AT518" s="7">
        <f t="shared" ref="AT518:AU518" si="2193">((AD518/AD506)-1)*100</f>
        <v>-4.3908616756023751</v>
      </c>
      <c r="AU518" s="7">
        <f t="shared" si="2193"/>
        <v>21.702437358006499</v>
      </c>
      <c r="AV518" s="7">
        <f t="shared" si="1990"/>
        <v>-7.2158459841262115</v>
      </c>
      <c r="AW518" s="7"/>
      <c r="AX518" s="7">
        <f t="shared" si="1901"/>
        <v>156.91393541568073</v>
      </c>
      <c r="AY518" s="7">
        <f t="shared" ref="AY518:AZ518" si="2194">((AD518/AD457)-1)*100</f>
        <v>36.309121035265576</v>
      </c>
      <c r="AZ518" s="7">
        <f t="shared" si="2194"/>
        <v>182.24257607259332</v>
      </c>
      <c r="BA518" s="7">
        <f t="shared" si="1903"/>
        <v>-25.328640656912597</v>
      </c>
      <c r="BB518" s="7"/>
      <c r="BC518" s="7">
        <f t="shared" si="2144"/>
        <v>126.42295107569961</v>
      </c>
      <c r="BD518" s="7">
        <f t="shared" ref="BD518:BE518" si="2195">((AD518/AD406)-1)*100</f>
        <v>27.913231354853462</v>
      </c>
      <c r="BE518" s="7">
        <f t="shared" si="2195"/>
        <v>92.450463697936655</v>
      </c>
      <c r="BF518" s="7">
        <f t="shared" si="2146"/>
        <v>33.97248737776296</v>
      </c>
      <c r="BH518" s="1">
        <f t="shared" si="1993"/>
        <v>406</v>
      </c>
      <c r="BI518" s="1">
        <f t="shared" si="1994"/>
        <v>338</v>
      </c>
      <c r="BJ518" s="1">
        <f t="shared" si="1995"/>
        <v>387</v>
      </c>
      <c r="BK518" s="1">
        <f t="shared" si="1996"/>
        <v>256</v>
      </c>
      <c r="BL518" s="1">
        <f t="shared" si="1997"/>
        <v>496</v>
      </c>
      <c r="BN518" s="1">
        <f t="shared" si="1909"/>
        <v>447</v>
      </c>
      <c r="BO518" s="1">
        <f t="shared" si="1910"/>
        <v>409</v>
      </c>
      <c r="BP518" s="1">
        <f t="shared" si="1911"/>
        <v>394</v>
      </c>
      <c r="BQ518" s="1">
        <f t="shared" si="1912"/>
        <v>234</v>
      </c>
      <c r="BR518" s="1">
        <f t="shared" si="1913"/>
        <v>447</v>
      </c>
      <c r="BT518" s="1">
        <f t="shared" si="2151"/>
        <v>396</v>
      </c>
      <c r="BU518" s="1">
        <f t="shared" si="2152"/>
        <v>396</v>
      </c>
      <c r="BV518" s="1">
        <f t="shared" si="2153"/>
        <v>376</v>
      </c>
      <c r="BW518" s="1">
        <f t="shared" si="2154"/>
        <v>216</v>
      </c>
      <c r="BX518" s="1">
        <f t="shared" si="2155"/>
        <v>396</v>
      </c>
    </row>
    <row r="519" spans="1:76">
      <c r="A519" s="1">
        <v>2014</v>
      </c>
      <c r="B519" s="1">
        <v>4</v>
      </c>
      <c r="C519" s="4">
        <v>0.74139999999999995</v>
      </c>
      <c r="D519" s="4">
        <v>0.73919999999999997</v>
      </c>
      <c r="E519" s="2">
        <f t="shared" si="1928"/>
        <v>35938.708393544788</v>
      </c>
      <c r="F519" s="2">
        <f t="shared" si="1929"/>
        <v>67326.775093298027</v>
      </c>
      <c r="G519" s="5">
        <f t="shared" si="1930"/>
        <v>0.5337951854034706</v>
      </c>
      <c r="H519" s="4">
        <f t="shared" si="1931"/>
        <v>0.53380308703125701</v>
      </c>
      <c r="I519" s="4">
        <f t="shared" si="1932"/>
        <v>0.5439126346845351</v>
      </c>
      <c r="J519" s="4">
        <f t="shared" si="1933"/>
        <v>-1.0109547653278095E-2</v>
      </c>
      <c r="K519" s="2" t="str">
        <f t="shared" si="1941"/>
        <v xml:space="preserve">      SPX</v>
      </c>
      <c r="L519" s="11">
        <f t="shared" si="1942"/>
        <v>278141.17717875983</v>
      </c>
      <c r="M519" s="2">
        <f t="shared" si="1934"/>
        <v>75805.398400032107</v>
      </c>
      <c r="N519" s="2">
        <f t="shared" si="1935"/>
        <v>38112.95412577036</v>
      </c>
      <c r="O519" s="2">
        <f t="shared" si="1936"/>
        <v>37692.444274261747</v>
      </c>
      <c r="P519" s="2">
        <f t="shared" si="1943"/>
        <v>35938.708393544788</v>
      </c>
      <c r="Q519" s="2">
        <f t="shared" si="1944"/>
        <v>67326.775093298027</v>
      </c>
      <c r="S519" s="1">
        <f t="shared" si="2054"/>
        <v>2014</v>
      </c>
      <c r="T519" s="1">
        <f t="shared" si="2055"/>
        <v>4</v>
      </c>
      <c r="U519" s="4">
        <v>0.995</v>
      </c>
      <c r="V519" s="4">
        <v>0.7288</v>
      </c>
      <c r="X519" s="6">
        <v>41730</v>
      </c>
      <c r="Y519" s="2" t="str">
        <f t="shared" si="2056"/>
        <v xml:space="preserve">      SPY</v>
      </c>
      <c r="Z519" s="11">
        <f t="shared" si="2077"/>
        <v>317970.84678676369</v>
      </c>
      <c r="AA519" s="16">
        <f t="shared" si="2098"/>
        <v>91053.787142681482</v>
      </c>
      <c r="AB519" s="16">
        <f t="shared" si="2099"/>
        <v>45635.2166634475</v>
      </c>
      <c r="AC519" s="16">
        <f t="shared" si="2100"/>
        <v>45418.570479233982</v>
      </c>
      <c r="AD519" s="2">
        <f t="shared" si="1922"/>
        <v>54366.499112642712</v>
      </c>
      <c r="AE519" s="2">
        <f t="shared" si="1923"/>
        <v>65452.368488965134</v>
      </c>
      <c r="AF519" s="12" t="str">
        <f t="shared" si="1987"/>
        <v/>
      </c>
      <c r="AG519" s="13" t="str">
        <f t="shared" si="1981"/>
        <v/>
      </c>
      <c r="AH519" s="13" t="str">
        <f t="shared" ref="AH519:AI519" si="2196">IF($B519=12,((AD519/AD507)-1)*100,"")</f>
        <v/>
      </c>
      <c r="AI519" s="13" t="str">
        <f t="shared" si="2196"/>
        <v/>
      </c>
      <c r="AK519" s="12"/>
      <c r="AS519" s="7">
        <f t="shared" si="1983"/>
        <v>13.155401576443149</v>
      </c>
      <c r="AT519" s="7">
        <f t="shared" ref="AT519:AU519" si="2197">((AD519/AD507)-1)*100</f>
        <v>0.2746212207416443</v>
      </c>
      <c r="AU519" s="7">
        <f t="shared" si="2197"/>
        <v>20.287345503230792</v>
      </c>
      <c r="AV519" s="7">
        <f t="shared" si="1990"/>
        <v>-7.1319439267876437</v>
      </c>
      <c r="AW519" s="7"/>
      <c r="AX519" s="7">
        <f t="shared" si="1901"/>
        <v>137.99222914031364</v>
      </c>
      <c r="AY519" s="7">
        <f t="shared" ref="AY519:AZ519" si="2198">((AD519/AD458)-1)*100</f>
        <v>30.710549852988645</v>
      </c>
      <c r="AZ519" s="7">
        <f t="shared" si="2198"/>
        <v>161.45541591248852</v>
      </c>
      <c r="BA519" s="7">
        <f t="shared" si="1903"/>
        <v>-23.463186772174879</v>
      </c>
      <c r="BB519" s="7"/>
      <c r="BC519" s="7">
        <f t="shared" si="2144"/>
        <v>153.38248437768917</v>
      </c>
      <c r="BD519" s="7">
        <f t="shared" ref="BD519:BE519" si="2199">((AD519/AD407)-1)*100</f>
        <v>43.521785025934776</v>
      </c>
      <c r="BE519" s="7">
        <f t="shared" si="2199"/>
        <v>87.501613037340363</v>
      </c>
      <c r="BF519" s="7">
        <f t="shared" si="2146"/>
        <v>65.880871340348804</v>
      </c>
      <c r="BH519" s="1">
        <f t="shared" si="1993"/>
        <v>407</v>
      </c>
      <c r="BI519" s="1">
        <f t="shared" si="1994"/>
        <v>339</v>
      </c>
      <c r="BJ519" s="1">
        <f t="shared" si="1995"/>
        <v>388</v>
      </c>
      <c r="BK519" s="1">
        <f t="shared" si="1996"/>
        <v>256</v>
      </c>
      <c r="BL519" s="1">
        <f t="shared" si="1997"/>
        <v>497</v>
      </c>
      <c r="BN519" s="1">
        <f t="shared" si="1909"/>
        <v>448</v>
      </c>
      <c r="BO519" s="1">
        <f t="shared" si="1910"/>
        <v>410</v>
      </c>
      <c r="BP519" s="1">
        <f t="shared" si="1911"/>
        <v>395</v>
      </c>
      <c r="BQ519" s="1">
        <f t="shared" si="1912"/>
        <v>234</v>
      </c>
      <c r="BR519" s="1">
        <f t="shared" si="1913"/>
        <v>448</v>
      </c>
      <c r="BT519" s="1">
        <f t="shared" si="2151"/>
        <v>397</v>
      </c>
      <c r="BU519" s="1">
        <f t="shared" si="2152"/>
        <v>397</v>
      </c>
      <c r="BV519" s="1">
        <f t="shared" si="2153"/>
        <v>377</v>
      </c>
      <c r="BW519" s="1">
        <f t="shared" si="2154"/>
        <v>217</v>
      </c>
      <c r="BX519" s="1">
        <f t="shared" si="2155"/>
        <v>397</v>
      </c>
    </row>
    <row r="520" spans="1:76">
      <c r="A520" s="1">
        <v>2014</v>
      </c>
      <c r="B520" s="1">
        <v>5</v>
      </c>
      <c r="C520" s="4">
        <v>-0.17530000000000001</v>
      </c>
      <c r="D520" s="4">
        <v>2.3473999999999999</v>
      </c>
      <c r="E520" s="2">
        <f t="shared" si="1928"/>
        <v>35875.707837730901</v>
      </c>
      <c r="F520" s="2">
        <f t="shared" si="1929"/>
        <v>68907.203811838102</v>
      </c>
      <c r="G520" s="5">
        <f t="shared" si="1930"/>
        <v>0.52063798635183534</v>
      </c>
      <c r="H520" s="4">
        <f t="shared" si="1931"/>
        <v>0.52126489590799829</v>
      </c>
      <c r="I520" s="4">
        <f t="shared" si="1932"/>
        <v>0.5377877272285615</v>
      </c>
      <c r="J520" s="4">
        <f t="shared" si="1933"/>
        <v>-1.6522831320563203E-2</v>
      </c>
      <c r="K520" s="2" t="str">
        <f t="shared" si="1941"/>
        <v xml:space="preserve">      SPX</v>
      </c>
      <c r="L520" s="11">
        <f t="shared" si="1942"/>
        <v>284670.26317185402</v>
      </c>
      <c r="M520" s="2">
        <f t="shared" si="1934"/>
        <v>76623.378828343644</v>
      </c>
      <c r="N520" s="2">
        <f t="shared" si="1935"/>
        <v>38046.142117187883</v>
      </c>
      <c r="O520" s="2">
        <f t="shared" si="1936"/>
        <v>38577.236711155769</v>
      </c>
      <c r="P520" s="2">
        <f t="shared" si="1943"/>
        <v>35875.707837730901</v>
      </c>
      <c r="Q520" s="2">
        <f t="shared" si="1944"/>
        <v>68907.203811838102</v>
      </c>
      <c r="S520" s="1">
        <f t="shared" si="2054"/>
        <v>2014</v>
      </c>
      <c r="T520" s="1">
        <f t="shared" si="2055"/>
        <v>5</v>
      </c>
      <c r="U520" s="4">
        <v>-1.3642000000000001</v>
      </c>
      <c r="V520" s="4">
        <v>2.3273999999999999</v>
      </c>
      <c r="X520" s="6">
        <v>41760</v>
      </c>
      <c r="Y520" s="2" t="str">
        <f t="shared" si="2056"/>
        <v xml:space="preserve">      SPY</v>
      </c>
      <c r="Z520" s="11">
        <f t="shared" si="2077"/>
        <v>325371.30027487886</v>
      </c>
      <c r="AA520" s="16">
        <f t="shared" si="2098"/>
        <v>91488.303326292429</v>
      </c>
      <c r="AB520" s="16">
        <f t="shared" si="2099"/>
        <v>45012.661037724749</v>
      </c>
      <c r="AC520" s="16">
        <f t="shared" si="2100"/>
        <v>46475.642288567673</v>
      </c>
      <c r="AD520" s="2">
        <f t="shared" si="1922"/>
        <v>53624.831331748035</v>
      </c>
      <c r="AE520" s="2">
        <f t="shared" si="1923"/>
        <v>66975.706913177317</v>
      </c>
      <c r="AF520" s="12" t="str">
        <f t="shared" si="1987"/>
        <v/>
      </c>
      <c r="AG520" s="13" t="str">
        <f t="shared" si="1981"/>
        <v/>
      </c>
      <c r="AH520" s="13" t="str">
        <f t="shared" ref="AH520:AI520" si="2200">IF($B520=12,((AD520/AD508)-1)*100,"")</f>
        <v/>
      </c>
      <c r="AI520" s="13" t="str">
        <f t="shared" si="2200"/>
        <v/>
      </c>
      <c r="AK520" s="12"/>
      <c r="AS520" s="7">
        <f t="shared" si="1983"/>
        <v>13.154295770024049</v>
      </c>
      <c r="AT520" s="7">
        <f t="shared" ref="AT520:AU520" si="2201">((AD520/AD508)-1)*100</f>
        <v>0.42428665802434207</v>
      </c>
      <c r="AU520" s="7">
        <f t="shared" si="2201"/>
        <v>20.286170000188598</v>
      </c>
      <c r="AV520" s="7">
        <f t="shared" si="1990"/>
        <v>-7.1318742301645486</v>
      </c>
      <c r="AW520" s="7"/>
      <c r="AX520" s="7">
        <f t="shared" ref="AX520:AX583" si="2202">((Z520/Z459)-1)*100</f>
        <v>122.31283413969609</v>
      </c>
      <c r="AY520" s="7">
        <f t="shared" ref="AY520:AZ520" si="2203">((AD520/AD459)-1)*100</f>
        <v>30.937815754996368</v>
      </c>
      <c r="AZ520" s="7">
        <f t="shared" si="2203"/>
        <v>144.23022013214353</v>
      </c>
      <c r="BA520" s="7">
        <f t="shared" ref="BA520:BA565" si="2204">AX520-AZ520</f>
        <v>-21.917385992447436</v>
      </c>
      <c r="BB520" s="7"/>
      <c r="BC520" s="7">
        <f t="shared" si="2144"/>
        <v>165.7654483198942</v>
      </c>
      <c r="BD520" s="7">
        <f t="shared" ref="BD520:BE520" si="2205">((AD520/AD408)-1)*100</f>
        <v>32.598107217024634</v>
      </c>
      <c r="BE520" s="7">
        <f t="shared" si="2205"/>
        <v>96.664936694258103</v>
      </c>
      <c r="BF520" s="7">
        <f t="shared" si="2146"/>
        <v>69.100511625636102</v>
      </c>
      <c r="BH520" s="1">
        <f t="shared" si="1993"/>
        <v>408</v>
      </c>
      <c r="BI520" s="1">
        <f t="shared" si="1994"/>
        <v>340</v>
      </c>
      <c r="BJ520" s="1">
        <f t="shared" si="1995"/>
        <v>389</v>
      </c>
      <c r="BK520" s="1">
        <f t="shared" si="1996"/>
        <v>256</v>
      </c>
      <c r="BL520" s="1">
        <f t="shared" si="1997"/>
        <v>498</v>
      </c>
      <c r="BN520" s="1">
        <f t="shared" si="1909"/>
        <v>449</v>
      </c>
      <c r="BO520" s="1">
        <f t="shared" si="1910"/>
        <v>411</v>
      </c>
      <c r="BP520" s="1">
        <f t="shared" si="1911"/>
        <v>396</v>
      </c>
      <c r="BQ520" s="1">
        <f t="shared" si="1912"/>
        <v>234</v>
      </c>
      <c r="BR520" s="1">
        <f t="shared" si="1913"/>
        <v>449</v>
      </c>
      <c r="BT520" s="1">
        <f t="shared" si="2151"/>
        <v>398</v>
      </c>
      <c r="BU520" s="1">
        <f t="shared" si="2152"/>
        <v>398</v>
      </c>
      <c r="BV520" s="1">
        <f t="shared" si="2153"/>
        <v>378</v>
      </c>
      <c r="BW520" s="1">
        <f t="shared" si="2154"/>
        <v>218</v>
      </c>
      <c r="BX520" s="1">
        <f t="shared" si="2155"/>
        <v>398</v>
      </c>
    </row>
    <row r="521" spans="1:76">
      <c r="A521" s="1">
        <v>2014</v>
      </c>
      <c r="B521" s="1">
        <v>6</v>
      </c>
      <c r="C521" s="4">
        <v>2.117</v>
      </c>
      <c r="D521" s="4">
        <v>2.0657000000000001</v>
      </c>
      <c r="E521" s="2">
        <f t="shared" si="1928"/>
        <v>36635.196572655659</v>
      </c>
      <c r="F521" s="2">
        <f t="shared" si="1929"/>
        <v>70330.619920979239</v>
      </c>
      <c r="G521" s="5">
        <f t="shared" si="1930"/>
        <v>0.5208996680793877</v>
      </c>
      <c r="H521" s="4">
        <f t="shared" si="1931"/>
        <v>0.5209170598807501</v>
      </c>
      <c r="I521" s="4">
        <f t="shared" si="1932"/>
        <v>0.53334350113667361</v>
      </c>
      <c r="J521" s="4">
        <f t="shared" si="1933"/>
        <v>-1.2426441255923515E-2</v>
      </c>
      <c r="K521" s="2" t="str">
        <f t="shared" si="1941"/>
        <v xml:space="preserve">      SPX</v>
      </c>
      <c r="L521" s="11">
        <f t="shared" si="1942"/>
        <v>290550.69679819501</v>
      </c>
      <c r="M521" s="2">
        <f t="shared" si="1934"/>
        <v>78225.705635706865</v>
      </c>
      <c r="N521" s="2">
        <f t="shared" si="1935"/>
        <v>38851.578945808746</v>
      </c>
      <c r="O521" s="2">
        <f t="shared" si="1936"/>
        <v>39374.126689898112</v>
      </c>
      <c r="P521" s="2">
        <f t="shared" si="1943"/>
        <v>36635.196572655659</v>
      </c>
      <c r="Q521" s="2">
        <f t="shared" si="1944"/>
        <v>70330.619920979239</v>
      </c>
      <c r="S521" s="1">
        <f t="shared" si="2054"/>
        <v>2014</v>
      </c>
      <c r="T521" s="1">
        <f t="shared" si="2055"/>
        <v>6</v>
      </c>
      <c r="U521" s="4">
        <v>1.9209000000000001</v>
      </c>
      <c r="V521" s="4">
        <v>2.0457000000000001</v>
      </c>
      <c r="X521" s="6">
        <v>41791</v>
      </c>
      <c r="Y521" s="2" t="str">
        <f t="shared" si="2056"/>
        <v xml:space="preserve">      SPY</v>
      </c>
      <c r="Z521" s="11">
        <f t="shared" si="2077"/>
        <v>332027.42096460203</v>
      </c>
      <c r="AA521" s="16">
        <f t="shared" si="2098"/>
        <v>93303.703746463303</v>
      </c>
      <c r="AB521" s="16">
        <f t="shared" si="2099"/>
        <v>45877.309243598407</v>
      </c>
      <c r="AC521" s="16">
        <f t="shared" si="2100"/>
        <v>47426.394502864896</v>
      </c>
      <c r="AD521" s="2">
        <f t="shared" si="1922"/>
        <v>54654.910716799583</v>
      </c>
      <c r="AE521" s="2">
        <f t="shared" si="1923"/>
        <v>68345.828949500181</v>
      </c>
      <c r="AF521" s="12" t="str">
        <f t="shared" si="1987"/>
        <v/>
      </c>
      <c r="AG521" s="13" t="str">
        <f t="shared" si="1981"/>
        <v/>
      </c>
      <c r="AH521" s="13" t="str">
        <f t="shared" ref="AH521:AI521" si="2206">IF($B521=12,((AD521/AD509)-1)*100,"")</f>
        <v/>
      </c>
      <c r="AI521" s="13" t="str">
        <f t="shared" si="2206"/>
        <v/>
      </c>
      <c r="AK521" s="12"/>
      <c r="AS521" s="7">
        <f t="shared" si="1983"/>
        <v>17.036563898889234</v>
      </c>
      <c r="AT521" s="7">
        <f t="shared" ref="AT521:AU521" si="2207">((AD521/AD509)-1)*100</f>
        <v>5.6550573217427846</v>
      </c>
      <c r="AU521" s="7">
        <f t="shared" si="2207"/>
        <v>24.413129219519458</v>
      </c>
      <c r="AV521" s="7">
        <f t="shared" si="1990"/>
        <v>-7.376565320630224</v>
      </c>
      <c r="AW521" s="7"/>
      <c r="AX521" s="7">
        <f t="shared" si="2202"/>
        <v>114.89043120769824</v>
      </c>
      <c r="AY521" s="7">
        <f t="shared" ref="AY521:AZ521" si="2208">((AD521/AD460)-1)*100</f>
        <v>14.552914838611585</v>
      </c>
      <c r="AZ521" s="7">
        <f t="shared" si="2208"/>
        <v>136.0760570627626</v>
      </c>
      <c r="BA521" s="7">
        <f t="shared" si="2204"/>
        <v>-21.185625855064359</v>
      </c>
      <c r="BB521" s="7"/>
      <c r="BC521" s="7">
        <f t="shared" si="2144"/>
        <v>165.63815529535773</v>
      </c>
      <c r="BD521" s="7">
        <f t="shared" ref="BD521:BE521" si="2209">((AD521/AD409)-1)*100</f>
        <v>27.223965705783005</v>
      </c>
      <c r="BE521" s="7">
        <f t="shared" si="2209"/>
        <v>96.570740572187503</v>
      </c>
      <c r="BF521" s="7">
        <f t="shared" si="2146"/>
        <v>69.067414723170231</v>
      </c>
      <c r="BH521" s="1">
        <f t="shared" si="1993"/>
        <v>409</v>
      </c>
      <c r="BI521" s="1">
        <f t="shared" si="1994"/>
        <v>341</v>
      </c>
      <c r="BJ521" s="1">
        <f t="shared" si="1995"/>
        <v>390</v>
      </c>
      <c r="BK521" s="1">
        <f t="shared" si="1996"/>
        <v>256</v>
      </c>
      <c r="BL521" s="1">
        <f t="shared" si="1997"/>
        <v>499</v>
      </c>
      <c r="BN521" s="1">
        <f t="shared" ref="BN521:BN565" si="2210">IF(AX521&gt;0,BN520+1,BN520)</f>
        <v>450</v>
      </c>
      <c r="BO521" s="1">
        <f t="shared" ref="BO521:BO565" si="2211">IF(AY521&gt;0,BO520+1,BO520)</f>
        <v>412</v>
      </c>
      <c r="BP521" s="1">
        <f t="shared" ref="BP521:BP565" si="2212">IF(AZ521&gt;0,BP520+1,BP520)</f>
        <v>397</v>
      </c>
      <c r="BQ521" s="1">
        <f t="shared" ref="BQ521:BQ565" si="2213">IF(AX521&gt;AZ521,BQ520+1,BQ520)</f>
        <v>234</v>
      </c>
      <c r="BR521" s="1">
        <f t="shared" ref="BR521:BR565" si="2214">BR520+1</f>
        <v>450</v>
      </c>
      <c r="BT521" s="1">
        <f t="shared" si="2151"/>
        <v>399</v>
      </c>
      <c r="BU521" s="1">
        <f t="shared" si="2152"/>
        <v>399</v>
      </c>
      <c r="BV521" s="1">
        <f t="shared" si="2153"/>
        <v>379</v>
      </c>
      <c r="BW521" s="1">
        <f t="shared" si="2154"/>
        <v>219</v>
      </c>
      <c r="BX521" s="1">
        <f t="shared" si="2155"/>
        <v>399</v>
      </c>
    </row>
    <row r="522" spans="1:76">
      <c r="A522" s="1">
        <v>2014</v>
      </c>
      <c r="B522" s="1">
        <v>7</v>
      </c>
      <c r="C522" s="4">
        <v>-5.2971000000000004</v>
      </c>
      <c r="D522" s="4">
        <v>-1.3791</v>
      </c>
      <c r="E522" s="2">
        <f t="shared" si="1928"/>
        <v>34694.593575005514</v>
      </c>
      <c r="F522" s="2">
        <f t="shared" si="1929"/>
        <v>69360.690341649009</v>
      </c>
      <c r="G522" s="5">
        <f t="shared" si="1930"/>
        <v>0.50020542477462127</v>
      </c>
      <c r="H522" s="4">
        <f t="shared" si="1931"/>
        <v>0.50119169311300837</v>
      </c>
      <c r="I522" s="4">
        <f t="shared" si="1932"/>
        <v>0.52462295472560716</v>
      </c>
      <c r="J522" s="4">
        <f t="shared" si="1933"/>
        <v>-2.3431261612598786E-2</v>
      </c>
      <c r="K522" s="2" t="str">
        <f t="shared" si="1941"/>
        <v xml:space="preserve">      SPX</v>
      </c>
      <c r="L522" s="11">
        <f t="shared" si="1942"/>
        <v>286543.71213865111</v>
      </c>
      <c r="M522" s="2">
        <f t="shared" si="1934"/>
        <v>75624.690066188035</v>
      </c>
      <c r="N522" s="2">
        <f t="shared" si="1935"/>
        <v>36793.571957470311</v>
      </c>
      <c r="O522" s="2">
        <f t="shared" si="1936"/>
        <v>38831.118108717725</v>
      </c>
      <c r="P522" s="2">
        <f t="shared" si="1943"/>
        <v>34694.593575005514</v>
      </c>
      <c r="Q522" s="2">
        <f t="shared" si="1944"/>
        <v>69360.690341649009</v>
      </c>
      <c r="S522" s="1">
        <f t="shared" si="2054"/>
        <v>2014</v>
      </c>
      <c r="T522" s="1">
        <f t="shared" si="2055"/>
        <v>7</v>
      </c>
      <c r="U522" s="4">
        <v>-4.4855</v>
      </c>
      <c r="V522" s="4">
        <v>-1.379</v>
      </c>
      <c r="X522" s="6">
        <v>41821</v>
      </c>
      <c r="Y522" s="2" t="str">
        <f t="shared" si="2056"/>
        <v xml:space="preserve">      SPY</v>
      </c>
      <c r="Z522" s="11">
        <f t="shared" si="2077"/>
        <v>327448.76282950019</v>
      </c>
      <c r="AA522" s="16">
        <f t="shared" si="2098"/>
        <v>90591.867060147197</v>
      </c>
      <c r="AB522" s="16">
        <f t="shared" si="2099"/>
        <v>43819.482537476804</v>
      </c>
      <c r="AC522" s="16">
        <f t="shared" si="2100"/>
        <v>46772.384522670392</v>
      </c>
      <c r="AD522" s="2">
        <f t="shared" si="1922"/>
        <v>52203.364696597535</v>
      </c>
      <c r="AE522" s="2">
        <f t="shared" si="1923"/>
        <v>67403.339968286571</v>
      </c>
      <c r="AF522" s="12" t="str">
        <f t="shared" si="1987"/>
        <v/>
      </c>
      <c r="AG522" s="13" t="str">
        <f t="shared" si="1981"/>
        <v/>
      </c>
      <c r="AH522" s="13" t="str">
        <f t="shared" ref="AH522:AI522" si="2215">IF($B522=12,((AD522/AD510)-1)*100,"")</f>
        <v/>
      </c>
      <c r="AI522" s="13" t="str">
        <f t="shared" si="2215"/>
        <v/>
      </c>
      <c r="AK522" s="12"/>
      <c r="AS522" s="7">
        <f t="shared" si="1983"/>
        <v>9.85004666543281</v>
      </c>
      <c r="AT522" s="7">
        <f t="shared" ref="AT522:AU522" si="2216">((AD522/AD510)-1)*100</f>
        <v>-2.2000080189405358</v>
      </c>
      <c r="AU522" s="7">
        <f t="shared" si="2216"/>
        <v>16.77366111298182</v>
      </c>
      <c r="AV522" s="7">
        <f t="shared" si="1990"/>
        <v>-6.92361444754901</v>
      </c>
      <c r="AW522" s="7"/>
      <c r="AX522" s="7">
        <f t="shared" si="2202"/>
        <v>111.48529937095813</v>
      </c>
      <c r="AY522" s="7">
        <f t="shared" ref="AY522:AZ522" si="2217">((AD522/AD461)-1)*100</f>
        <v>12.824772595216039</v>
      </c>
      <c r="AZ522" s="7">
        <f t="shared" si="2217"/>
        <v>132.33521996136778</v>
      </c>
      <c r="BA522" s="7">
        <f t="shared" si="2204"/>
        <v>-20.849920590409653</v>
      </c>
      <c r="BB522" s="7"/>
      <c r="BC522" s="7">
        <f t="shared" si="2144"/>
        <v>143.56332286825477</v>
      </c>
      <c r="BD522" s="7">
        <f t="shared" ref="BD522:BE522" si="2218">((AD522/AD410)-1)*100</f>
        <v>12.97705983959554</v>
      </c>
      <c r="BE522" s="7">
        <f t="shared" si="2218"/>
        <v>97.360414368944646</v>
      </c>
      <c r="BF522" s="7">
        <f t="shared" si="2146"/>
        <v>46.202908499310126</v>
      </c>
      <c r="BH522" s="1">
        <f t="shared" si="1993"/>
        <v>410</v>
      </c>
      <c r="BI522" s="1">
        <f t="shared" si="1994"/>
        <v>341</v>
      </c>
      <c r="BJ522" s="1">
        <f t="shared" si="1995"/>
        <v>391</v>
      </c>
      <c r="BK522" s="1">
        <f t="shared" si="1996"/>
        <v>256</v>
      </c>
      <c r="BL522" s="1">
        <f t="shared" si="1997"/>
        <v>500</v>
      </c>
      <c r="BN522" s="1">
        <f t="shared" si="2210"/>
        <v>451</v>
      </c>
      <c r="BO522" s="1">
        <f t="shared" si="2211"/>
        <v>413</v>
      </c>
      <c r="BP522" s="1">
        <f t="shared" si="2212"/>
        <v>398</v>
      </c>
      <c r="BQ522" s="1">
        <f t="shared" si="2213"/>
        <v>234</v>
      </c>
      <c r="BR522" s="1">
        <f t="shared" si="2214"/>
        <v>451</v>
      </c>
      <c r="BT522" s="1">
        <f t="shared" si="2151"/>
        <v>400</v>
      </c>
      <c r="BU522" s="1">
        <f t="shared" si="2152"/>
        <v>400</v>
      </c>
      <c r="BV522" s="1">
        <f t="shared" si="2153"/>
        <v>380</v>
      </c>
      <c r="BW522" s="1">
        <f t="shared" si="2154"/>
        <v>220</v>
      </c>
      <c r="BX522" s="1">
        <f t="shared" si="2155"/>
        <v>400</v>
      </c>
    </row>
    <row r="523" spans="1:76">
      <c r="A523" s="1">
        <v>2014</v>
      </c>
      <c r="B523" s="1">
        <v>8</v>
      </c>
      <c r="C523" s="4">
        <v>-1.6395</v>
      </c>
      <c r="D523" s="4">
        <v>4.0004999999999997</v>
      </c>
      <c r="E523" s="2">
        <f t="shared" si="1928"/>
        <v>34125.775713343297</v>
      </c>
      <c r="F523" s="2">
        <f t="shared" si="1929"/>
        <v>72135.464758766684</v>
      </c>
      <c r="G523" s="5">
        <f t="shared" si="1930"/>
        <v>0.47307903023104819</v>
      </c>
      <c r="H523" s="4">
        <f t="shared" si="1931"/>
        <v>0.47441772846352248</v>
      </c>
      <c r="I523" s="4">
        <f t="shared" si="1932"/>
        <v>0.5110587640691443</v>
      </c>
      <c r="J523" s="4">
        <f t="shared" si="1933"/>
        <v>-3.6641035605621819E-2</v>
      </c>
      <c r="K523" s="2" t="str">
        <f t="shared" si="1941"/>
        <v xml:space="preserve">      SPX</v>
      </c>
      <c r="L523" s="11">
        <f t="shared" si="1942"/>
        <v>298006.89334275789</v>
      </c>
      <c r="M523" s="2">
        <f t="shared" si="1934"/>
        <v>76574.898333884572</v>
      </c>
      <c r="N523" s="2">
        <f t="shared" si="1935"/>
        <v>36190.341345227585</v>
      </c>
      <c r="O523" s="2">
        <f t="shared" si="1936"/>
        <v>40384.556988656979</v>
      </c>
      <c r="P523" s="2">
        <f t="shared" si="1943"/>
        <v>34125.775713343297</v>
      </c>
      <c r="Q523" s="2">
        <f t="shared" si="1944"/>
        <v>72135.464758766684</v>
      </c>
      <c r="S523" s="1">
        <f t="shared" si="2054"/>
        <v>2014</v>
      </c>
      <c r="T523" s="1">
        <f t="shared" si="2055"/>
        <v>8</v>
      </c>
      <c r="U523" s="4">
        <v>-1.1444000000000001</v>
      </c>
      <c r="V523" s="4">
        <v>3.9796</v>
      </c>
      <c r="X523" s="6">
        <v>41852</v>
      </c>
      <c r="Y523" s="2" t="str">
        <f t="shared" si="2056"/>
        <v xml:space="preserve">      SPY</v>
      </c>
      <c r="Z523" s="11">
        <f t="shared" si="2077"/>
        <v>340479.91379506298</v>
      </c>
      <c r="AA523" s="16">
        <f t="shared" si="2098"/>
        <v>91951.750716452501</v>
      </c>
      <c r="AB523" s="16">
        <f t="shared" si="2099"/>
        <v>43318.012379317923</v>
      </c>
      <c r="AC523" s="16">
        <f t="shared" si="2100"/>
        <v>48633.738337134579</v>
      </c>
      <c r="AD523" s="2">
        <f t="shared" si="1922"/>
        <v>51605.949391009672</v>
      </c>
      <c r="AE523" s="2">
        <f t="shared" si="1923"/>
        <v>70085.723285664499</v>
      </c>
      <c r="AF523" s="12" t="str">
        <f t="shared" si="1987"/>
        <v/>
      </c>
      <c r="AG523" s="13" t="str">
        <f t="shared" si="1981"/>
        <v/>
      </c>
      <c r="AH523" s="13" t="str">
        <f t="shared" ref="AH523:AI523" si="2219">IF($B523=12,((AD523/AD511)-1)*100,"")</f>
        <v/>
      </c>
      <c r="AI523" s="13" t="str">
        <f t="shared" si="2219"/>
        <v/>
      </c>
      <c r="AK523" s="12"/>
      <c r="AS523" s="7">
        <f t="shared" si="1983"/>
        <v>17.619792549065405</v>
      </c>
      <c r="AT523" s="7">
        <f t="shared" ref="AT523:AU523" si="2220">((AD523/AD511)-1)*100</f>
        <v>-5.8625428081246822</v>
      </c>
      <c r="AU523" s="7">
        <f t="shared" si="2220"/>
        <v>25.033117529169282</v>
      </c>
      <c r="AV523" s="7">
        <f t="shared" si="1990"/>
        <v>-7.4133249801038765</v>
      </c>
      <c r="AW523" s="7"/>
      <c r="AX523" s="7">
        <f t="shared" si="2202"/>
        <v>104.48332142589116</v>
      </c>
      <c r="AY523" s="7">
        <f t="shared" ref="AY523:AZ523" si="2221">((AD523/AD462)-1)*100</f>
        <v>8.7258690551560427</v>
      </c>
      <c r="AZ523" s="7">
        <f t="shared" si="2221"/>
        <v>124.64293075322637</v>
      </c>
      <c r="BA523" s="7">
        <f t="shared" si="2204"/>
        <v>-20.159609327335204</v>
      </c>
      <c r="BB523" s="7"/>
      <c r="BC523" s="7">
        <f t="shared" si="2144"/>
        <v>178.45923584193775</v>
      </c>
      <c r="BD523" s="7">
        <f t="shared" ref="BD523:BE523" si="2222">((AD523/AD411)-1)*100</f>
        <v>22.79852177403756</v>
      </c>
      <c r="BE523" s="7">
        <f t="shared" si="2222"/>
        <v>109.19620070723188</v>
      </c>
      <c r="BF523" s="7">
        <f t="shared" si="2146"/>
        <v>69.263035134705873</v>
      </c>
      <c r="BH523" s="1">
        <f t="shared" si="1993"/>
        <v>411</v>
      </c>
      <c r="BI523" s="1">
        <f t="shared" si="1994"/>
        <v>341</v>
      </c>
      <c r="BJ523" s="1">
        <f t="shared" si="1995"/>
        <v>392</v>
      </c>
      <c r="BK523" s="1">
        <f t="shared" si="1996"/>
        <v>256</v>
      </c>
      <c r="BL523" s="1">
        <f t="shared" si="1997"/>
        <v>501</v>
      </c>
      <c r="BN523" s="1">
        <f t="shared" si="2210"/>
        <v>452</v>
      </c>
      <c r="BO523" s="1">
        <f t="shared" si="2211"/>
        <v>414</v>
      </c>
      <c r="BP523" s="1">
        <f t="shared" si="2212"/>
        <v>399</v>
      </c>
      <c r="BQ523" s="1">
        <f t="shared" si="2213"/>
        <v>234</v>
      </c>
      <c r="BR523" s="1">
        <f t="shared" si="2214"/>
        <v>452</v>
      </c>
      <c r="BT523" s="1">
        <f t="shared" si="2151"/>
        <v>401</v>
      </c>
      <c r="BU523" s="1">
        <f t="shared" si="2152"/>
        <v>401</v>
      </c>
      <c r="BV523" s="1">
        <f t="shared" si="2153"/>
        <v>381</v>
      </c>
      <c r="BW523" s="1">
        <f t="shared" si="2154"/>
        <v>221</v>
      </c>
      <c r="BX523" s="1">
        <f t="shared" si="2155"/>
        <v>401</v>
      </c>
    </row>
    <row r="524" spans="1:76">
      <c r="A524" s="1">
        <v>2014</v>
      </c>
      <c r="B524" s="1">
        <v>9</v>
      </c>
      <c r="C524" s="4">
        <v>-6.0239000000000003</v>
      </c>
      <c r="D524" s="4">
        <v>-1.4024000000000001</v>
      </c>
      <c r="E524" s="2">
        <f t="shared" si="1928"/>
        <v>32070.073110147208</v>
      </c>
      <c r="F524" s="2">
        <f t="shared" si="1929"/>
        <v>71123.837000989733</v>
      </c>
      <c r="G524" s="5">
        <f t="shared" si="1930"/>
        <v>0.45090471018458878</v>
      </c>
      <c r="H524" s="4">
        <f t="shared" si="1931"/>
        <v>0.45202437772168086</v>
      </c>
      <c r="I524" s="4">
        <f t="shared" si="1932"/>
        <v>0.49522874988899812</v>
      </c>
      <c r="J524" s="4">
        <f t="shared" si="1933"/>
        <v>-4.3204372167317262E-2</v>
      </c>
      <c r="K524" s="2" t="str">
        <f t="shared" si="1941"/>
        <v xml:space="preserve">      SPX</v>
      </c>
      <c r="L524" s="11">
        <f t="shared" si="1942"/>
        <v>293827.64467051905</v>
      </c>
      <c r="M524" s="2">
        <f t="shared" si="1934"/>
        <v>73828.475334380462</v>
      </c>
      <c r="N524" s="2">
        <f t="shared" si="1935"/>
        <v>34010.271372932417</v>
      </c>
      <c r="O524" s="2">
        <f t="shared" si="1936"/>
        <v>39818.203961448053</v>
      </c>
      <c r="P524" s="2">
        <f t="shared" si="1943"/>
        <v>32070.073110147208</v>
      </c>
      <c r="Q524" s="2">
        <f t="shared" si="1944"/>
        <v>71123.837000989733</v>
      </c>
      <c r="S524" s="1">
        <f t="shared" si="2054"/>
        <v>2014</v>
      </c>
      <c r="T524" s="1">
        <f t="shared" si="2055"/>
        <v>9</v>
      </c>
      <c r="U524" s="4">
        <v>-7.3053999999999997</v>
      </c>
      <c r="V524" s="4">
        <v>-1.4087000000000001</v>
      </c>
      <c r="X524" s="6">
        <v>41883</v>
      </c>
      <c r="Y524" s="2" t="str">
        <f t="shared" si="2056"/>
        <v xml:space="preserve">      SPY</v>
      </c>
      <c r="Z524" s="11">
        <f t="shared" si="2077"/>
        <v>335683.57324943197</v>
      </c>
      <c r="AA524" s="16">
        <f t="shared" si="2098"/>
        <v>88102.093168138599</v>
      </c>
      <c r="AB524" s="16">
        <f t="shared" si="2099"/>
        <v>40153.458302959232</v>
      </c>
      <c r="AC524" s="16">
        <f t="shared" si="2100"/>
        <v>47948.634865179367</v>
      </c>
      <c r="AD524" s="2">
        <f t="shared" ref="AD524:AD566" si="2223">AD523*(1+(U524/100))</f>
        <v>47835.928364198851</v>
      </c>
      <c r="AE524" s="2">
        <f t="shared" ref="AE524:AE566" si="2224">AE523*(1+(V524/100))</f>
        <v>69098.425701739339</v>
      </c>
      <c r="AF524" s="12" t="str">
        <f t="shared" si="1987"/>
        <v/>
      </c>
      <c r="AG524" s="13" t="str">
        <f t="shared" si="1981"/>
        <v/>
      </c>
      <c r="AH524" s="13" t="str">
        <f t="shared" ref="AH524:AI524" si="2225">IF($B524=12,((AD524/AD512)-1)*100,"")</f>
        <v/>
      </c>
      <c r="AI524" s="13" t="str">
        <f t="shared" si="2225"/>
        <v/>
      </c>
      <c r="AK524" s="12"/>
      <c r="AS524" s="7">
        <f t="shared" si="1983"/>
        <v>19.557251747977933</v>
      </c>
      <c r="AT524" s="7">
        <f t="shared" ref="AT524:AU524" si="2226">((AD524/AD512)-1)*100</f>
        <v>-10.034951384235601</v>
      </c>
      <c r="AU524" s="7">
        <f t="shared" si="2226"/>
        <v>19.557251747977933</v>
      </c>
      <c r="AV524" s="7">
        <f t="shared" si="1990"/>
        <v>0</v>
      </c>
      <c r="AW524" s="7"/>
      <c r="AX524" s="7">
        <f t="shared" si="2202"/>
        <v>94.605152792839718</v>
      </c>
      <c r="AY524" s="7">
        <f t="shared" ref="AY524:AZ524" si="2227">((AD524/AD463)-1)*100</f>
        <v>4.3366100177967937</v>
      </c>
      <c r="AZ524" s="7">
        <f t="shared" si="2227"/>
        <v>113.79089286216781</v>
      </c>
      <c r="BA524" s="7">
        <f t="shared" si="2204"/>
        <v>-19.185740069328091</v>
      </c>
      <c r="BB524" s="7"/>
      <c r="BC524" s="7">
        <f t="shared" si="2144"/>
        <v>176.56323597989308</v>
      </c>
      <c r="BD524" s="7">
        <f t="shared" ref="BD524:BE524" si="2228">((AD524/AD412)-1)*100</f>
        <v>14.667884824349864</v>
      </c>
      <c r="BE524" s="7">
        <f t="shared" si="2228"/>
        <v>99.92192482895743</v>
      </c>
      <c r="BF524" s="7">
        <f t="shared" si="2146"/>
        <v>76.64131115093565</v>
      </c>
      <c r="BH524" s="1">
        <f t="shared" si="1993"/>
        <v>412</v>
      </c>
      <c r="BI524" s="1">
        <f t="shared" si="1994"/>
        <v>341</v>
      </c>
      <c r="BJ524" s="1">
        <f t="shared" si="1995"/>
        <v>393</v>
      </c>
      <c r="BK524" s="1">
        <f t="shared" si="1996"/>
        <v>257</v>
      </c>
      <c r="BL524" s="1">
        <f t="shared" si="1997"/>
        <v>502</v>
      </c>
      <c r="BN524" s="1">
        <f t="shared" si="2210"/>
        <v>453</v>
      </c>
      <c r="BO524" s="1">
        <f t="shared" si="2211"/>
        <v>415</v>
      </c>
      <c r="BP524" s="1">
        <f t="shared" si="2212"/>
        <v>400</v>
      </c>
      <c r="BQ524" s="1">
        <f t="shared" si="2213"/>
        <v>234</v>
      </c>
      <c r="BR524" s="1">
        <f t="shared" si="2214"/>
        <v>453</v>
      </c>
      <c r="BT524" s="1">
        <f t="shared" si="2151"/>
        <v>402</v>
      </c>
      <c r="BU524" s="1">
        <f t="shared" si="2152"/>
        <v>402</v>
      </c>
      <c r="BV524" s="1">
        <f t="shared" si="2153"/>
        <v>382</v>
      </c>
      <c r="BW524" s="1">
        <f t="shared" si="2154"/>
        <v>222</v>
      </c>
      <c r="BX524" s="1">
        <f t="shared" si="2155"/>
        <v>402</v>
      </c>
    </row>
    <row r="525" spans="1:76">
      <c r="A525" s="1">
        <v>2014</v>
      </c>
      <c r="B525" s="1">
        <v>10</v>
      </c>
      <c r="C525" s="4">
        <v>-5.9837999999999996</v>
      </c>
      <c r="D525" s="4">
        <v>2.4424999999999999</v>
      </c>
      <c r="E525" s="2">
        <f t="shared" ref="E525:E565" si="2229">E524*(1+(C525/100))</f>
        <v>30151.064075382223</v>
      </c>
      <c r="F525" s="2">
        <f t="shared" ref="F525:F565" si="2230">F524*(1+(D525/100))</f>
        <v>72861.036719738899</v>
      </c>
      <c r="G525" s="5">
        <f t="shared" ref="G525:G565" si="2231">E525/F525</f>
        <v>0.41381601789937134</v>
      </c>
      <c r="H525" s="4">
        <f t="shared" ref="H525:H566" si="2232">(H524*H$2)+($G525*H$3)</f>
        <v>0.4156354636051956</v>
      </c>
      <c r="I525" s="4">
        <f t="shared" ref="I525:I566" si="2233">(I524*I$2)+($G525*I$3)</f>
        <v>0.4738043467338332</v>
      </c>
      <c r="J525" s="4">
        <f t="shared" ref="J525:J565" si="2234">H525-I525</f>
        <v>-5.8168883128637605E-2</v>
      </c>
      <c r="K525" s="2" t="str">
        <f t="shared" si="1941"/>
        <v xml:space="preserve">      SPX</v>
      </c>
      <c r="L525" s="11">
        <f t="shared" si="1942"/>
        <v>301004.38489159645</v>
      </c>
      <c r="M525" s="2">
        <f t="shared" ref="M525:M566" si="2235">SUM(N525:O525)</f>
        <v>72765.928347725305</v>
      </c>
      <c r="N525" s="2">
        <f t="shared" ref="N525:N566" si="2236">IF($B525=1,($M524/2)*(1+(C525/100)),N524*(1+(C525/100)))</f>
        <v>31975.16475451889</v>
      </c>
      <c r="O525" s="2">
        <f t="shared" ref="O525:O566" si="2237">IF($B525=1,($M524/2)*(1+(D525/100)),O524*(1+(D525/100)))</f>
        <v>40790.763593206415</v>
      </c>
      <c r="P525" s="2">
        <f t="shared" si="1943"/>
        <v>30151.064075382223</v>
      </c>
      <c r="Q525" s="2">
        <f t="shared" si="1944"/>
        <v>72861.036719738899</v>
      </c>
      <c r="S525" s="1">
        <f t="shared" si="2054"/>
        <v>2014</v>
      </c>
      <c r="T525" s="1">
        <f t="shared" si="2055"/>
        <v>10</v>
      </c>
      <c r="U525" s="4">
        <v>-3.9621</v>
      </c>
      <c r="V525" s="4">
        <v>2.4327000000000001</v>
      </c>
      <c r="X525" s="6">
        <v>41913</v>
      </c>
      <c r="Y525" s="2" t="str">
        <f t="shared" si="2056"/>
        <v xml:space="preserve">      SPY</v>
      </c>
      <c r="Z525" s="11">
        <f t="shared" si="2077"/>
        <v>343849.74753587088</v>
      </c>
      <c r="AA525" s="16">
        <f t="shared" si="2098"/>
        <v>87677.619437082263</v>
      </c>
      <c r="AB525" s="16">
        <f t="shared" si="2099"/>
        <v>38562.538131537687</v>
      </c>
      <c r="AC525" s="16">
        <f t="shared" si="2100"/>
        <v>49115.081305544583</v>
      </c>
      <c r="AD525" s="2">
        <f t="shared" si="2223"/>
        <v>45940.621046480926</v>
      </c>
      <c r="AE525" s="2">
        <f t="shared" si="2224"/>
        <v>70779.383103785556</v>
      </c>
      <c r="AF525" s="12" t="str">
        <f t="shared" si="1987"/>
        <v/>
      </c>
      <c r="AG525" s="13" t="str">
        <f t="shared" si="1981"/>
        <v/>
      </c>
      <c r="AH525" s="13" t="str">
        <f t="shared" ref="AH525:AI525" si="2238">IF($B525=12,((AD525/AD513)-1)*100,"")</f>
        <v/>
      </c>
      <c r="AI525" s="13" t="str">
        <f t="shared" si="2238"/>
        <v/>
      </c>
      <c r="AK525" s="12"/>
      <c r="AS525" s="7">
        <f t="shared" si="1983"/>
        <v>17.098174871491544</v>
      </c>
      <c r="AT525" s="7">
        <f t="shared" ref="AT525:AU525" si="2239">((AD525/AD513)-1)*100</f>
        <v>-13.364501102430593</v>
      </c>
      <c r="AU525" s="7">
        <f t="shared" si="2239"/>
        <v>17.098174871491544</v>
      </c>
      <c r="AV525" s="7">
        <f t="shared" si="1990"/>
        <v>0</v>
      </c>
      <c r="AW525" s="7"/>
      <c r="AX525" s="7">
        <f t="shared" si="2202"/>
        <v>92.216536372993502</v>
      </c>
      <c r="AY525" s="7">
        <f t="shared" ref="AY525:AZ525" si="2240">((AD525/AD464)-1)*100</f>
        <v>0.4974482078753617</v>
      </c>
      <c r="AZ525" s="7">
        <f t="shared" si="2240"/>
        <v>111.16678743754034</v>
      </c>
      <c r="BA525" s="7">
        <f t="shared" si="2204"/>
        <v>-18.950251064546833</v>
      </c>
      <c r="BB525" s="7"/>
      <c r="BC525" s="7">
        <f t="shared" si="2144"/>
        <v>182.93667017384806</v>
      </c>
      <c r="BD525" s="7">
        <f t="shared" ref="BD525:BE525" si="2241">((AD525/AD413)-1)*100</f>
        <v>4.0922731463471917</v>
      </c>
      <c r="BE525" s="7">
        <f t="shared" si="2241"/>
        <v>104.52915046873419</v>
      </c>
      <c r="BF525" s="7">
        <f t="shared" si="2146"/>
        <v>78.40751970511387</v>
      </c>
      <c r="BH525" s="1">
        <f t="shared" si="1993"/>
        <v>413</v>
      </c>
      <c r="BI525" s="1">
        <f t="shared" si="1994"/>
        <v>341</v>
      </c>
      <c r="BJ525" s="1">
        <f t="shared" si="1995"/>
        <v>394</v>
      </c>
      <c r="BK525" s="1">
        <f t="shared" si="1996"/>
        <v>258</v>
      </c>
      <c r="BL525" s="1">
        <f t="shared" si="1997"/>
        <v>503</v>
      </c>
      <c r="BN525" s="1">
        <f t="shared" si="2210"/>
        <v>454</v>
      </c>
      <c r="BO525" s="1">
        <f t="shared" si="2211"/>
        <v>416</v>
      </c>
      <c r="BP525" s="1">
        <f t="shared" si="2212"/>
        <v>401</v>
      </c>
      <c r="BQ525" s="1">
        <f t="shared" si="2213"/>
        <v>234</v>
      </c>
      <c r="BR525" s="1">
        <f t="shared" si="2214"/>
        <v>454</v>
      </c>
      <c r="BT525" s="1">
        <f t="shared" si="2151"/>
        <v>403</v>
      </c>
      <c r="BU525" s="1">
        <f t="shared" si="2152"/>
        <v>403</v>
      </c>
      <c r="BV525" s="1">
        <f t="shared" si="2153"/>
        <v>383</v>
      </c>
      <c r="BW525" s="1">
        <f t="shared" si="2154"/>
        <v>223</v>
      </c>
      <c r="BX525" s="1">
        <f t="shared" si="2155"/>
        <v>403</v>
      </c>
    </row>
    <row r="526" spans="1:76">
      <c r="A526" s="1">
        <v>2014</v>
      </c>
      <c r="B526" s="1">
        <v>11</v>
      </c>
      <c r="C526" s="4">
        <v>-10.920500000000001</v>
      </c>
      <c r="D526" s="4">
        <v>2.6894999999999998</v>
      </c>
      <c r="E526" s="2">
        <f t="shared" si="2229"/>
        <v>26858.417123030107</v>
      </c>
      <c r="F526" s="2">
        <f t="shared" si="2230"/>
        <v>74820.634302316263</v>
      </c>
      <c r="G526" s="5">
        <f t="shared" si="2231"/>
        <v>0.35897072209395364</v>
      </c>
      <c r="H526" s="4">
        <f t="shared" si="2232"/>
        <v>0.36166904311829851</v>
      </c>
      <c r="I526" s="4">
        <f t="shared" si="2233"/>
        <v>0.44358497182860179</v>
      </c>
      <c r="J526" s="4">
        <f t="shared" si="2234"/>
        <v>-8.1915928710303287E-2</v>
      </c>
      <c r="K526" s="2" t="str">
        <f t="shared" ref="K526:K567" si="2242">IF(J525&gt;0,"GSCI","      SPX")</f>
        <v xml:space="preserve">      SPX</v>
      </c>
      <c r="L526" s="11">
        <f t="shared" ref="L526:L565" si="2243">IF(J525&gt;0,L525*(1+(C526/100)),L525*(1+(D526/100)))</f>
        <v>309099.89782325592</v>
      </c>
      <c r="M526" s="2">
        <f t="shared" si="2235"/>
        <v>70371.148067547358</v>
      </c>
      <c r="N526" s="2">
        <f t="shared" si="2236"/>
        <v>28483.316887501656</v>
      </c>
      <c r="O526" s="2">
        <f t="shared" si="2237"/>
        <v>41887.831180045694</v>
      </c>
      <c r="P526" s="2">
        <f t="shared" ref="P526:P565" si="2244">E526</f>
        <v>26858.417123030107</v>
      </c>
      <c r="Q526" s="2">
        <f t="shared" ref="Q526:Q565" si="2245">F526</f>
        <v>74820.634302316263</v>
      </c>
      <c r="S526" s="1">
        <f t="shared" si="2054"/>
        <v>2014</v>
      </c>
      <c r="T526" s="1">
        <f t="shared" si="2055"/>
        <v>11</v>
      </c>
      <c r="U526" s="4">
        <v>-9.0582999999999991</v>
      </c>
      <c r="V526" s="4">
        <v>2.6783000000000001</v>
      </c>
      <c r="X526" s="6">
        <v>41944</v>
      </c>
      <c r="Y526" s="2" t="str">
        <f t="shared" si="2056"/>
        <v xml:space="preserve">      SPY</v>
      </c>
      <c r="Z526" s="11">
        <f t="shared" si="2077"/>
        <v>353059.07532412413</v>
      </c>
      <c r="AA526" s="16">
        <f t="shared" si="2098"/>
        <v>85499.958268119604</v>
      </c>
      <c r="AB526" s="16">
        <f t="shared" si="2099"/>
        <v>35069.427739968611</v>
      </c>
      <c r="AC526" s="16">
        <f t="shared" si="2100"/>
        <v>50430.530528150986</v>
      </c>
      <c r="AD526" s="2">
        <f t="shared" si="2223"/>
        <v>41779.181770227544</v>
      </c>
      <c r="AE526" s="2">
        <f t="shared" si="2224"/>
        <v>72675.067321454248</v>
      </c>
      <c r="AF526" s="12" t="str">
        <f t="shared" si="1987"/>
        <v/>
      </c>
      <c r="AG526" s="13" t="str">
        <f t="shared" si="1981"/>
        <v/>
      </c>
      <c r="AH526" s="13" t="str">
        <f t="shared" ref="AH526:AI526" si="2246">IF($B526=12,((AD526/AD514)-1)*100,"")</f>
        <v/>
      </c>
      <c r="AI526" s="13" t="str">
        <f t="shared" si="2246"/>
        <v/>
      </c>
      <c r="AK526" s="12"/>
      <c r="AS526" s="7">
        <f t="shared" si="1983"/>
        <v>16.696979742150898</v>
      </c>
      <c r="AT526" s="7">
        <f t="shared" ref="AT526:AU526" si="2247">((AD526/AD514)-1)*100</f>
        <v>-20.376958796848065</v>
      </c>
      <c r="AU526" s="7">
        <f t="shared" si="2247"/>
        <v>16.696979742150873</v>
      </c>
      <c r="AV526" s="7">
        <f t="shared" si="1990"/>
        <v>0</v>
      </c>
      <c r="AW526" s="7"/>
      <c r="AX526" s="7">
        <f t="shared" si="2202"/>
        <v>101.10195051504296</v>
      </c>
      <c r="AY526" s="7">
        <f t="shared" ref="AY526:AZ526" si="2248">((AD526/AD465)-1)*100</f>
        <v>-13.922084221611875</v>
      </c>
      <c r="AZ526" s="7">
        <f t="shared" si="2248"/>
        <v>120.92819712077242</v>
      </c>
      <c r="BA526" s="7">
        <f t="shared" si="2204"/>
        <v>-19.826246605729466</v>
      </c>
      <c r="BB526" s="7"/>
      <c r="BC526" s="7">
        <f t="shared" si="2144"/>
        <v>175.38152222052949</v>
      </c>
      <c r="BD526" s="7">
        <f t="shared" ref="BD526:BE526" si="2249">((AD526/AD414)-1)*100</f>
        <v>-10.267772338737725</v>
      </c>
      <c r="BE526" s="7">
        <f t="shared" si="2249"/>
        <v>102.50270930433811</v>
      </c>
      <c r="BF526" s="7">
        <f t="shared" si="2146"/>
        <v>72.878812916191379</v>
      </c>
      <c r="BH526" s="1">
        <f t="shared" si="1993"/>
        <v>414</v>
      </c>
      <c r="BI526" s="1">
        <f t="shared" si="1994"/>
        <v>341</v>
      </c>
      <c r="BJ526" s="1">
        <f t="shared" si="1995"/>
        <v>395</v>
      </c>
      <c r="BK526" s="1">
        <f t="shared" si="1996"/>
        <v>259</v>
      </c>
      <c r="BL526" s="1">
        <f t="shared" si="1997"/>
        <v>504</v>
      </c>
      <c r="BN526" s="1">
        <f t="shared" si="2210"/>
        <v>455</v>
      </c>
      <c r="BO526" s="1">
        <f t="shared" si="2211"/>
        <v>416</v>
      </c>
      <c r="BP526" s="1">
        <f t="shared" si="2212"/>
        <v>402</v>
      </c>
      <c r="BQ526" s="1">
        <f t="shared" si="2213"/>
        <v>234</v>
      </c>
      <c r="BR526" s="1">
        <f t="shared" si="2214"/>
        <v>455</v>
      </c>
      <c r="BT526" s="1">
        <f t="shared" si="2151"/>
        <v>404</v>
      </c>
      <c r="BU526" s="1">
        <f t="shared" si="2152"/>
        <v>403</v>
      </c>
      <c r="BV526" s="1">
        <f t="shared" si="2153"/>
        <v>384</v>
      </c>
      <c r="BW526" s="1">
        <f t="shared" si="2154"/>
        <v>224</v>
      </c>
      <c r="BX526" s="1">
        <f t="shared" si="2155"/>
        <v>404</v>
      </c>
    </row>
    <row r="527" spans="1:76">
      <c r="A527" s="1">
        <v>2014</v>
      </c>
      <c r="B527" s="1">
        <v>12</v>
      </c>
      <c r="C527" s="4">
        <v>-13.6303</v>
      </c>
      <c r="D527" s="4">
        <v>-0.25190000000000001</v>
      </c>
      <c r="E527" s="2">
        <f t="shared" si="2229"/>
        <v>23197.534293909732</v>
      </c>
      <c r="F527" s="2">
        <f t="shared" si="2230"/>
        <v>74632.161124508726</v>
      </c>
      <c r="G527" s="5">
        <f t="shared" si="2231"/>
        <v>0.31082490369278359</v>
      </c>
      <c r="H527" s="4">
        <f t="shared" si="2232"/>
        <v>0.31324605318923671</v>
      </c>
      <c r="I527" s="4">
        <f t="shared" si="2233"/>
        <v>0.4086481117928602</v>
      </c>
      <c r="J527" s="4">
        <f t="shared" si="2234"/>
        <v>-9.5402058603623496E-2</v>
      </c>
      <c r="K527" s="2" t="str">
        <f t="shared" si="2242"/>
        <v xml:space="preserve">      SPX</v>
      </c>
      <c r="L527" s="11">
        <f t="shared" si="2243"/>
        <v>308321.27518063912</v>
      </c>
      <c r="M527" s="2">
        <f t="shared" si="2235"/>
        <v>66383.271079087674</v>
      </c>
      <c r="N527" s="2">
        <f t="shared" si="2236"/>
        <v>24600.955345784518</v>
      </c>
      <c r="O527" s="2">
        <f t="shared" si="2237"/>
        <v>41782.315733303156</v>
      </c>
      <c r="P527" s="2">
        <f t="shared" si="2244"/>
        <v>23197.534293909732</v>
      </c>
      <c r="Q527" s="2">
        <f t="shared" si="2245"/>
        <v>74632.161124508726</v>
      </c>
      <c r="S527" s="1">
        <f t="shared" si="2054"/>
        <v>2014</v>
      </c>
      <c r="T527" s="1">
        <f t="shared" si="2055"/>
        <v>12</v>
      </c>
      <c r="U527" s="4">
        <v>-9.2702000000000009</v>
      </c>
      <c r="V527" s="4">
        <v>-0.26090000000000002</v>
      </c>
      <c r="X527" s="6">
        <v>41974</v>
      </c>
      <c r="Y527" s="2" t="str">
        <f t="shared" si="2056"/>
        <v xml:space="preserve">      SPY</v>
      </c>
      <c r="Z527" s="11">
        <f t="shared" si="2077"/>
        <v>352137.94419660349</v>
      </c>
      <c r="AA527" s="16">
        <f t="shared" si="2098"/>
        <v>82117.378923621087</v>
      </c>
      <c r="AB527" s="16">
        <f t="shared" si="2099"/>
        <v>31818.421649618038</v>
      </c>
      <c r="AC527" s="16">
        <f t="shared" si="2100"/>
        <v>50298.957274003042</v>
      </c>
      <c r="AD527" s="2">
        <f t="shared" si="2223"/>
        <v>37906.168061763907</v>
      </c>
      <c r="AE527" s="2">
        <f t="shared" si="2224"/>
        <v>72485.458070812572</v>
      </c>
      <c r="AF527" s="12">
        <f t="shared" si="1987"/>
        <v>2014</v>
      </c>
      <c r="AG527" s="13">
        <f t="shared" si="1981"/>
        <v>13.53218739282871</v>
      </c>
      <c r="AH527" s="13">
        <f t="shared" ref="AH527:AI527" si="2250">IF($B527=12,((AD527/AD515)-1)*100,"")</f>
        <v>-28.181115374025033</v>
      </c>
      <c r="AI527" s="13">
        <f t="shared" si="2250"/>
        <v>13.532187392828687</v>
      </c>
      <c r="AK527" s="12"/>
      <c r="AS527" s="7">
        <f t="shared" si="1983"/>
        <v>13.53218739282871</v>
      </c>
      <c r="AT527" s="7">
        <f t="shared" ref="AT527:AU527" si="2251">((AD527/AD515)-1)*100</f>
        <v>-28.181115374025033</v>
      </c>
      <c r="AU527" s="7">
        <f t="shared" si="2251"/>
        <v>13.532187392828687</v>
      </c>
      <c r="AV527" s="7">
        <f t="shared" si="1990"/>
        <v>2.3092638912203256E-14</v>
      </c>
      <c r="AW527" s="7"/>
      <c r="AX527" s="7">
        <f t="shared" si="2202"/>
        <v>89.264375980657377</v>
      </c>
      <c r="AY527" s="7">
        <f t="shared" ref="AY527:AZ527" si="2252">((AD527/AD466)-1)*100</f>
        <v>-25.385362003517777</v>
      </c>
      <c r="AZ527" s="7">
        <f t="shared" si="2252"/>
        <v>107.92357934622258</v>
      </c>
      <c r="BA527" s="7">
        <f t="shared" si="2204"/>
        <v>-18.659203365565205</v>
      </c>
      <c r="BB527" s="7"/>
      <c r="BC527" s="7">
        <f t="shared" si="2144"/>
        <v>138.53978021256617</v>
      </c>
      <c r="BD527" s="7">
        <f t="shared" ref="BD527:BE527" si="2253">((AD527/AD415)-1)*100</f>
        <v>-29.293559173893513</v>
      </c>
      <c r="BE527" s="7">
        <f t="shared" si="2253"/>
        <v>103.8308713116698</v>
      </c>
      <c r="BF527" s="7">
        <f t="shared" si="2146"/>
        <v>34.708908900896375</v>
      </c>
      <c r="BH527" s="1">
        <f t="shared" si="1993"/>
        <v>415</v>
      </c>
      <c r="BI527" s="1">
        <f t="shared" si="1994"/>
        <v>341</v>
      </c>
      <c r="BJ527" s="1">
        <f t="shared" si="1995"/>
        <v>396</v>
      </c>
      <c r="BK527" s="1">
        <f t="shared" si="1996"/>
        <v>260</v>
      </c>
      <c r="BL527" s="1">
        <f t="shared" si="1997"/>
        <v>505</v>
      </c>
      <c r="BN527" s="1">
        <f t="shared" si="2210"/>
        <v>456</v>
      </c>
      <c r="BO527" s="1">
        <f t="shared" si="2211"/>
        <v>416</v>
      </c>
      <c r="BP527" s="1">
        <f t="shared" si="2212"/>
        <v>403</v>
      </c>
      <c r="BQ527" s="1">
        <f t="shared" si="2213"/>
        <v>234</v>
      </c>
      <c r="BR527" s="1">
        <f t="shared" si="2214"/>
        <v>456</v>
      </c>
      <c r="BT527" s="1">
        <f t="shared" si="2151"/>
        <v>405</v>
      </c>
      <c r="BU527" s="1">
        <f t="shared" si="2152"/>
        <v>403</v>
      </c>
      <c r="BV527" s="1">
        <f t="shared" si="2153"/>
        <v>385</v>
      </c>
      <c r="BW527" s="1">
        <f t="shared" si="2154"/>
        <v>225</v>
      </c>
      <c r="BX527" s="1">
        <f t="shared" si="2155"/>
        <v>405</v>
      </c>
    </row>
    <row r="528" spans="1:76">
      <c r="A528" s="1">
        <v>2015</v>
      </c>
      <c r="B528" s="1">
        <v>1</v>
      </c>
      <c r="C528" s="4">
        <v>-7.4965999999999999</v>
      </c>
      <c r="D528" s="4">
        <v>-3.0019</v>
      </c>
      <c r="E528" s="2">
        <f t="shared" si="2229"/>
        <v>21458.507938032497</v>
      </c>
      <c r="F528" s="2">
        <f t="shared" si="2230"/>
        <v>72391.778279712104</v>
      </c>
      <c r="G528" s="5">
        <f t="shared" si="2231"/>
        <v>0.29642189276135344</v>
      </c>
      <c r="H528" s="4">
        <f t="shared" si="2232"/>
        <v>0.29722304325791932</v>
      </c>
      <c r="I528" s="4">
        <f t="shared" si="2233"/>
        <v>0.37911489625825318</v>
      </c>
      <c r="J528" s="4">
        <f t="shared" si="2234"/>
        <v>-8.1891853000333859E-2</v>
      </c>
      <c r="K528" s="2" t="str">
        <f t="shared" si="2242"/>
        <v xml:space="preserve">      SPX</v>
      </c>
      <c r="L528" s="11">
        <f t="shared" si="2243"/>
        <v>299065.77882099152</v>
      </c>
      <c r="M528" s="2">
        <f t="shared" si="2235"/>
        <v>62898.647221968669</v>
      </c>
      <c r="N528" s="2">
        <f t="shared" si="2236"/>
        <v>30703.391389686396</v>
      </c>
      <c r="O528" s="2">
        <f t="shared" si="2237"/>
        <v>32195.25583228227</v>
      </c>
      <c r="P528" s="2">
        <f t="shared" si="2244"/>
        <v>21458.507938032497</v>
      </c>
      <c r="Q528" s="2">
        <f t="shared" si="2245"/>
        <v>72391.778279712104</v>
      </c>
      <c r="S528" s="1">
        <f t="shared" si="2054"/>
        <v>2015</v>
      </c>
      <c r="T528" s="1">
        <f t="shared" si="2055"/>
        <v>1</v>
      </c>
      <c r="U528" s="4">
        <v>-5</v>
      </c>
      <c r="V528" s="4">
        <v>-3.0091999999999999</v>
      </c>
      <c r="X528" s="6">
        <v>42005</v>
      </c>
      <c r="Y528" s="2" t="str">
        <f t="shared" si="2056"/>
        <v xml:space="preserve">      SPY</v>
      </c>
      <c r="Z528" s="11">
        <f t="shared" si="2077"/>
        <v>341541.40917983931</v>
      </c>
      <c r="AA528" s="16">
        <f t="shared" si="2098"/>
        <v>78828.906367245756</v>
      </c>
      <c r="AB528" s="16">
        <f t="shared" si="2099"/>
        <v>39005.754988720015</v>
      </c>
      <c r="AC528" s="16">
        <f t="shared" si="2100"/>
        <v>39823.151378525741</v>
      </c>
      <c r="AD528" s="2">
        <f t="shared" si="2223"/>
        <v>36010.859658675712</v>
      </c>
      <c r="AE528" s="2">
        <f t="shared" si="2224"/>
        <v>70304.225666545681</v>
      </c>
      <c r="AF528" s="12" t="str">
        <f t="shared" si="1987"/>
        <v/>
      </c>
      <c r="AG528" s="13" t="str">
        <f t="shared" si="1981"/>
        <v/>
      </c>
      <c r="AH528" s="13" t="str">
        <f t="shared" ref="AH528:AI528" si="2254">IF($B528=12,((AD528/AD516)-1)*100,"")</f>
        <v/>
      </c>
      <c r="AI528" s="13" t="str">
        <f t="shared" si="2254"/>
        <v/>
      </c>
      <c r="AK528" s="12"/>
      <c r="AS528" s="7">
        <f t="shared" si="1983"/>
        <v>14.061742802040289</v>
      </c>
      <c r="AT528" s="7">
        <f t="shared" ref="AT528:AU528" si="2255">((AD528/AD516)-1)*100</f>
        <v>-29.714522538104237</v>
      </c>
      <c r="AU528" s="7">
        <f t="shared" si="2255"/>
        <v>14.061742802040268</v>
      </c>
      <c r="AV528" s="7">
        <f t="shared" si="1990"/>
        <v>2.1316282072803006E-14</v>
      </c>
      <c r="AW528" s="7"/>
      <c r="AX528" s="7">
        <f t="shared" si="2202"/>
        <v>80.067264289999812</v>
      </c>
      <c r="AY528" s="7">
        <f t="shared" ref="AY528:AZ528" si="2256">((AD528/AD467)-1)*100</f>
        <v>-29.087303348501369</v>
      </c>
      <c r="AZ528" s="7">
        <f t="shared" si="2256"/>
        <v>97.819742464822653</v>
      </c>
      <c r="BA528" s="7">
        <f t="shared" si="2204"/>
        <v>-17.752478174822841</v>
      </c>
      <c r="BB528" s="7"/>
      <c r="BC528" s="7">
        <f t="shared" si="2144"/>
        <v>131.32023482437609</v>
      </c>
      <c r="BD528" s="7">
        <f t="shared" ref="BD528:BE528" si="2257">((AD528/AD416)-1)*100</f>
        <v>-32.84090269361667</v>
      </c>
      <c r="BE528" s="7">
        <f t="shared" si="2257"/>
        <v>96.139064007682023</v>
      </c>
      <c r="BF528" s="7">
        <f t="shared" si="2146"/>
        <v>35.181170816694063</v>
      </c>
      <c r="BH528" s="1">
        <f t="shared" si="1993"/>
        <v>416</v>
      </c>
      <c r="BI528" s="1">
        <f t="shared" si="1994"/>
        <v>341</v>
      </c>
      <c r="BJ528" s="1">
        <f t="shared" si="1995"/>
        <v>397</v>
      </c>
      <c r="BK528" s="1">
        <f t="shared" si="1996"/>
        <v>261</v>
      </c>
      <c r="BL528" s="1">
        <f t="shared" si="1997"/>
        <v>506</v>
      </c>
      <c r="BN528" s="1">
        <f t="shared" si="2210"/>
        <v>457</v>
      </c>
      <c r="BO528" s="1">
        <f t="shared" si="2211"/>
        <v>416</v>
      </c>
      <c r="BP528" s="1">
        <f t="shared" si="2212"/>
        <v>404</v>
      </c>
      <c r="BQ528" s="1">
        <f t="shared" si="2213"/>
        <v>234</v>
      </c>
      <c r="BR528" s="1">
        <f t="shared" si="2214"/>
        <v>457</v>
      </c>
      <c r="BT528" s="1">
        <f t="shared" si="2151"/>
        <v>406</v>
      </c>
      <c r="BU528" s="1">
        <f t="shared" si="2152"/>
        <v>403</v>
      </c>
      <c r="BV528" s="1">
        <f t="shared" si="2153"/>
        <v>386</v>
      </c>
      <c r="BW528" s="1">
        <f t="shared" si="2154"/>
        <v>226</v>
      </c>
      <c r="BX528" s="1">
        <f t="shared" si="2155"/>
        <v>406</v>
      </c>
    </row>
    <row r="529" spans="1:76">
      <c r="A529" s="1">
        <v>2015</v>
      </c>
      <c r="B529" s="1">
        <v>2</v>
      </c>
      <c r="C529" s="4">
        <v>6.4652000000000003</v>
      </c>
      <c r="D529" s="4">
        <v>5.7472000000000003</v>
      </c>
      <c r="E529" s="2">
        <f t="shared" si="2229"/>
        <v>22845.843393242172</v>
      </c>
      <c r="F529" s="2">
        <f t="shared" si="2230"/>
        <v>76552.27856100371</v>
      </c>
      <c r="G529" s="5">
        <f t="shared" si="2231"/>
        <v>0.29843453157356459</v>
      </c>
      <c r="H529" s="4">
        <f t="shared" si="2232"/>
        <v>0.29837684165377193</v>
      </c>
      <c r="I529" s="4">
        <f t="shared" si="2233"/>
        <v>0.35788322134122985</v>
      </c>
      <c r="J529" s="4">
        <f t="shared" si="2234"/>
        <v>-5.9506379687457922E-2</v>
      </c>
      <c r="K529" s="2" t="str">
        <f t="shared" si="2242"/>
        <v xml:space="preserve">      SPX</v>
      </c>
      <c r="L529" s="11">
        <f t="shared" si="2243"/>
        <v>316253.68726139155</v>
      </c>
      <c r="M529" s="2">
        <f t="shared" si="2235"/>
        <v>66734.008625287592</v>
      </c>
      <c r="N529" s="2">
        <f t="shared" si="2236"/>
        <v>32688.427049812399</v>
      </c>
      <c r="O529" s="2">
        <f t="shared" si="2237"/>
        <v>34045.581575475197</v>
      </c>
      <c r="P529" s="2">
        <f t="shared" si="2244"/>
        <v>22845.843393242172</v>
      </c>
      <c r="Q529" s="2">
        <f t="shared" si="2245"/>
        <v>76552.27856100371</v>
      </c>
      <c r="S529" s="1">
        <f t="shared" si="2054"/>
        <v>2015</v>
      </c>
      <c r="T529" s="1">
        <f t="shared" si="2055"/>
        <v>2</v>
      </c>
      <c r="U529" s="4">
        <v>4.2682000000000002</v>
      </c>
      <c r="V529" s="4">
        <v>5.7365000000000004</v>
      </c>
      <c r="X529" s="6">
        <v>42036</v>
      </c>
      <c r="Y529" s="2" t="str">
        <f t="shared" si="2056"/>
        <v xml:space="preserve">      SPY</v>
      </c>
      <c r="Z529" s="11">
        <f t="shared" si="2077"/>
        <v>361133.9321174408</v>
      </c>
      <c r="AA529" s="16">
        <f t="shared" si="2098"/>
        <v>82778.205080503438</v>
      </c>
      <c r="AB529" s="16">
        <f t="shared" si="2099"/>
        <v>40670.598623148566</v>
      </c>
      <c r="AC529" s="16">
        <f t="shared" si="2100"/>
        <v>42107.606457354872</v>
      </c>
      <c r="AD529" s="2">
        <f t="shared" si="2223"/>
        <v>37547.875170627311</v>
      </c>
      <c r="AE529" s="2">
        <f t="shared" si="2224"/>
        <v>74337.227571907075</v>
      </c>
      <c r="AF529" s="12" t="str">
        <f t="shared" si="1987"/>
        <v/>
      </c>
      <c r="AG529" s="13" t="str">
        <f t="shared" si="1981"/>
        <v/>
      </c>
      <c r="AH529" s="13" t="str">
        <f t="shared" ref="AH529:AI529" si="2258">IF($B529=12,((AD529/AD517)-1)*100,"")</f>
        <v/>
      </c>
      <c r="AI529" s="13" t="str">
        <f t="shared" si="2258"/>
        <v/>
      </c>
      <c r="AK529" s="12"/>
      <c r="AS529" s="7">
        <f t="shared" si="1983"/>
        <v>15.353871111033989</v>
      </c>
      <c r="AT529" s="7">
        <f t="shared" ref="AT529:AU529" si="2259">((AD529/AD517)-1)*100</f>
        <v>-30.222919613812703</v>
      </c>
      <c r="AU529" s="7">
        <f t="shared" si="2259"/>
        <v>15.353871111033946</v>
      </c>
      <c r="AV529" s="7">
        <f t="shared" si="1990"/>
        <v>4.2632564145606011E-14</v>
      </c>
      <c r="AW529" s="7"/>
      <c r="AX529" s="7">
        <f t="shared" si="2202"/>
        <v>97.498677863281372</v>
      </c>
      <c r="AY529" s="7">
        <f t="shared" ref="AY529:AZ529" si="2260">((AD529/AD468)-1)*100</f>
        <v>-19.955796302414662</v>
      </c>
      <c r="AZ529" s="7">
        <f t="shared" si="2260"/>
        <v>116.96968489028698</v>
      </c>
      <c r="BA529" s="7">
        <f t="shared" si="2204"/>
        <v>-19.471007027005612</v>
      </c>
      <c r="BB529" s="7"/>
      <c r="BC529" s="7">
        <f t="shared" si="2144"/>
        <v>172.7518180617725</v>
      </c>
      <c r="BD529" s="7">
        <f t="shared" ref="BD529:BE529" si="2261">((AD529/AD417)-1)*100</f>
        <v>-21.911725691788465</v>
      </c>
      <c r="BE529" s="7">
        <f t="shared" si="2261"/>
        <v>110.91711558709902</v>
      </c>
      <c r="BF529" s="7">
        <f t="shared" si="2146"/>
        <v>61.834702474673477</v>
      </c>
      <c r="BH529" s="1">
        <f t="shared" si="1993"/>
        <v>417</v>
      </c>
      <c r="BI529" s="1">
        <f t="shared" si="1994"/>
        <v>341</v>
      </c>
      <c r="BJ529" s="1">
        <f t="shared" si="1995"/>
        <v>398</v>
      </c>
      <c r="BK529" s="1">
        <f t="shared" si="1996"/>
        <v>262</v>
      </c>
      <c r="BL529" s="1">
        <f t="shared" si="1997"/>
        <v>507</v>
      </c>
      <c r="BN529" s="1">
        <f t="shared" si="2210"/>
        <v>458</v>
      </c>
      <c r="BO529" s="1">
        <f t="shared" si="2211"/>
        <v>416</v>
      </c>
      <c r="BP529" s="1">
        <f t="shared" si="2212"/>
        <v>405</v>
      </c>
      <c r="BQ529" s="1">
        <f t="shared" si="2213"/>
        <v>234</v>
      </c>
      <c r="BR529" s="1">
        <f t="shared" si="2214"/>
        <v>458</v>
      </c>
      <c r="BT529" s="1">
        <f t="shared" si="2151"/>
        <v>407</v>
      </c>
      <c r="BU529" s="1">
        <f t="shared" si="2152"/>
        <v>403</v>
      </c>
      <c r="BV529" s="1">
        <f t="shared" si="2153"/>
        <v>387</v>
      </c>
      <c r="BW529" s="1">
        <f t="shared" si="2154"/>
        <v>227</v>
      </c>
      <c r="BX529" s="1">
        <f t="shared" si="2155"/>
        <v>407</v>
      </c>
    </row>
    <row r="530" spans="1:76">
      <c r="A530" s="1">
        <v>2015</v>
      </c>
      <c r="B530" s="1">
        <v>3</v>
      </c>
      <c r="C530" s="4">
        <v>-6.8053999999999997</v>
      </c>
      <c r="D530" s="4">
        <v>-1.5814999999999999</v>
      </c>
      <c r="E530" s="2">
        <f t="shared" si="2229"/>
        <v>21291.092366958466</v>
      </c>
      <c r="F530" s="2">
        <f t="shared" si="2230"/>
        <v>75341.604275561433</v>
      </c>
      <c r="G530" s="5">
        <f t="shared" si="2231"/>
        <v>0.28259409355137216</v>
      </c>
      <c r="H530" s="4">
        <f t="shared" si="2232"/>
        <v>0.28334565298481978</v>
      </c>
      <c r="I530" s="4">
        <f t="shared" si="2233"/>
        <v>0.33807029297547786</v>
      </c>
      <c r="J530" s="4">
        <f t="shared" si="2234"/>
        <v>-5.4724639990658075E-2</v>
      </c>
      <c r="K530" s="2" t="str">
        <f t="shared" si="2242"/>
        <v xml:space="preserve">      SPX</v>
      </c>
      <c r="L530" s="11">
        <f t="shared" si="2243"/>
        <v>311252.13519735262</v>
      </c>
      <c r="M530" s="2">
        <f t="shared" si="2235"/>
        <v>63970.999538223521</v>
      </c>
      <c r="N530" s="2">
        <f t="shared" si="2236"/>
        <v>30463.848835364464</v>
      </c>
      <c r="O530" s="2">
        <f t="shared" si="2237"/>
        <v>33507.150702859057</v>
      </c>
      <c r="P530" s="2">
        <f t="shared" si="2244"/>
        <v>21291.092366958466</v>
      </c>
      <c r="Q530" s="2">
        <f t="shared" si="2245"/>
        <v>75341.604275561433</v>
      </c>
      <c r="S530" s="1">
        <f t="shared" si="2054"/>
        <v>2015</v>
      </c>
      <c r="T530" s="1">
        <f t="shared" si="2055"/>
        <v>3</v>
      </c>
      <c r="U530" s="4">
        <v>-6.3095999999999997</v>
      </c>
      <c r="V530" s="4">
        <v>-1.5895999999999999</v>
      </c>
      <c r="X530" s="6">
        <v>42064</v>
      </c>
      <c r="Y530" s="2" t="str">
        <f t="shared" si="2056"/>
        <v xml:space="preserve">      SPY</v>
      </c>
      <c r="Z530" s="11">
        <f t="shared" si="2077"/>
        <v>355393.34713250195</v>
      </c>
      <c r="AA530" s="16">
        <f t="shared" si="2098"/>
        <v>79542.710477531145</v>
      </c>
      <c r="AB530" s="16">
        <f t="shared" si="2099"/>
        <v>38104.446532422386</v>
      </c>
      <c r="AC530" s="16">
        <f t="shared" si="2100"/>
        <v>41438.26394510876</v>
      </c>
      <c r="AD530" s="2">
        <f t="shared" si="2223"/>
        <v>35178.754438861411</v>
      </c>
      <c r="AE530" s="2">
        <f t="shared" si="2224"/>
        <v>73155.563002424038</v>
      </c>
      <c r="AF530" s="12" t="str">
        <f t="shared" si="1987"/>
        <v/>
      </c>
      <c r="AG530" s="13" t="str">
        <f t="shared" si="1981"/>
        <v/>
      </c>
      <c r="AH530" s="13" t="str">
        <f t="shared" ref="AH530:AI530" si="2262">IF($B530=12,((AD530/AD518)-1)*100,"")</f>
        <v/>
      </c>
      <c r="AI530" s="13" t="str">
        <f t="shared" si="2262"/>
        <v/>
      </c>
      <c r="AK530" s="12"/>
      <c r="AS530" s="7">
        <f t="shared" si="1983"/>
        <v>12.583734472510621</v>
      </c>
      <c r="AT530" s="7">
        <f t="shared" ref="AT530:AU530" si="2263">((AD530/AD518)-1)*100</f>
        <v>-34.649492563581305</v>
      </c>
      <c r="AU530" s="7">
        <f t="shared" si="2263"/>
        <v>12.583734472510599</v>
      </c>
      <c r="AV530" s="7">
        <f t="shared" si="1990"/>
        <v>2.1316282072803006E-14</v>
      </c>
      <c r="AW530" s="7"/>
      <c r="AX530" s="7">
        <f t="shared" si="2202"/>
        <v>88.544159900320935</v>
      </c>
      <c r="AY530" s="7">
        <f t="shared" ref="AY530:AZ530" si="2264">((AD530/AD469)-1)*100</f>
        <v>-27.613063727946685</v>
      </c>
      <c r="AZ530" s="7">
        <f t="shared" si="2264"/>
        <v>107.13235857606792</v>
      </c>
      <c r="BA530" s="7">
        <f t="shared" si="2204"/>
        <v>-18.58819867574698</v>
      </c>
      <c r="BB530" s="7"/>
      <c r="BC530" s="7">
        <f t="shared" si="2144"/>
        <v>179.15758054611609</v>
      </c>
      <c r="BD530" s="7">
        <f t="shared" ref="BD530:BE530" si="2265">((AD530/AD418)-1)*100</f>
        <v>-23.911032142311228</v>
      </c>
      <c r="BE530" s="7">
        <f t="shared" si="2265"/>
        <v>100.04219062370336</v>
      </c>
      <c r="BF530" s="7">
        <f t="shared" si="2146"/>
        <v>79.115389922412731</v>
      </c>
      <c r="BH530" s="1">
        <f t="shared" si="1993"/>
        <v>418</v>
      </c>
      <c r="BI530" s="1">
        <f t="shared" si="1994"/>
        <v>341</v>
      </c>
      <c r="BJ530" s="1">
        <f t="shared" si="1995"/>
        <v>399</v>
      </c>
      <c r="BK530" s="1">
        <f t="shared" si="1996"/>
        <v>263</v>
      </c>
      <c r="BL530" s="1">
        <f t="shared" si="1997"/>
        <v>508</v>
      </c>
      <c r="BN530" s="1">
        <f t="shared" si="2210"/>
        <v>459</v>
      </c>
      <c r="BO530" s="1">
        <f t="shared" si="2211"/>
        <v>416</v>
      </c>
      <c r="BP530" s="1">
        <f t="shared" si="2212"/>
        <v>406</v>
      </c>
      <c r="BQ530" s="1">
        <f t="shared" si="2213"/>
        <v>234</v>
      </c>
      <c r="BR530" s="1">
        <f t="shared" si="2214"/>
        <v>459</v>
      </c>
      <c r="BT530" s="1">
        <f t="shared" si="2151"/>
        <v>408</v>
      </c>
      <c r="BU530" s="1">
        <f t="shared" si="2152"/>
        <v>403</v>
      </c>
      <c r="BV530" s="1">
        <f t="shared" si="2153"/>
        <v>388</v>
      </c>
      <c r="BW530" s="1">
        <f t="shared" si="2154"/>
        <v>228</v>
      </c>
      <c r="BX530" s="1">
        <f t="shared" si="2155"/>
        <v>408</v>
      </c>
    </row>
    <row r="531" spans="1:76">
      <c r="A531" s="1">
        <v>2015</v>
      </c>
      <c r="B531" s="1">
        <v>4</v>
      </c>
      <c r="C531" s="4">
        <v>11.0579</v>
      </c>
      <c r="D531" s="4">
        <v>0.95930000000000004</v>
      </c>
      <c r="E531" s="2">
        <f t="shared" si="2229"/>
        <v>23645.440069804365</v>
      </c>
      <c r="F531" s="2">
        <f t="shared" si="2230"/>
        <v>76064.356285376896</v>
      </c>
      <c r="G531" s="5">
        <f t="shared" si="2231"/>
        <v>0.31086097647486588</v>
      </c>
      <c r="H531" s="4">
        <f t="shared" si="2232"/>
        <v>0.30955072297533986</v>
      </c>
      <c r="I531" s="4">
        <f t="shared" si="2233"/>
        <v>0.33090994652794842</v>
      </c>
      <c r="J531" s="4">
        <f t="shared" si="2234"/>
        <v>-2.1359223552608553E-2</v>
      </c>
      <c r="K531" s="2" t="str">
        <f t="shared" si="2242"/>
        <v xml:space="preserve">      SPX</v>
      </c>
      <c r="L531" s="11">
        <f t="shared" si="2243"/>
        <v>314237.97693030082</v>
      </c>
      <c r="M531" s="2">
        <f t="shared" si="2235"/>
        <v>67661.095575281812</v>
      </c>
      <c r="N531" s="2">
        <f t="shared" si="2236"/>
        <v>33832.510775730232</v>
      </c>
      <c r="O531" s="2">
        <f t="shared" si="2237"/>
        <v>33828.58479955158</v>
      </c>
      <c r="P531" s="2">
        <f t="shared" si="2244"/>
        <v>23645.440069804365</v>
      </c>
      <c r="Q531" s="2">
        <f t="shared" si="2245"/>
        <v>76064.356285376896</v>
      </c>
      <c r="S531" s="1">
        <f t="shared" si="2054"/>
        <v>2015</v>
      </c>
      <c r="T531" s="1">
        <f t="shared" si="2055"/>
        <v>4</v>
      </c>
      <c r="U531" s="4">
        <v>7.0503</v>
      </c>
      <c r="V531" s="4">
        <v>0.95309999999999995</v>
      </c>
      <c r="X531" s="6">
        <v>42095</v>
      </c>
      <c r="Y531" s="2" t="str">
        <f t="shared" si="2056"/>
        <v xml:space="preserve">      SPY</v>
      </c>
      <c r="Z531" s="11">
        <f t="shared" si="2077"/>
        <v>358780.60112402181</v>
      </c>
      <c r="AA531" s="16">
        <f t="shared" si="2098"/>
        <v>82624.136365067359</v>
      </c>
      <c r="AB531" s="16">
        <f t="shared" si="2099"/>
        <v>40790.924326297762</v>
      </c>
      <c r="AC531" s="16">
        <f t="shared" si="2100"/>
        <v>41833.21203876959</v>
      </c>
      <c r="AD531" s="2">
        <f t="shared" si="2223"/>
        <v>37658.962163064454</v>
      </c>
      <c r="AE531" s="2">
        <f t="shared" si="2224"/>
        <v>73852.808673400141</v>
      </c>
      <c r="AF531" s="12" t="str">
        <f t="shared" si="1987"/>
        <v/>
      </c>
      <c r="AG531" s="13" t="str">
        <f t="shared" si="1981"/>
        <v/>
      </c>
      <c r="AH531" s="13" t="str">
        <f t="shared" ref="AH531:AI531" si="2266">IF($B531=12,((AD531/AD519)-1)*100,"")</f>
        <v/>
      </c>
      <c r="AI531" s="13" t="str">
        <f t="shared" si="2266"/>
        <v/>
      </c>
      <c r="AK531" s="12"/>
      <c r="AS531" s="7">
        <f t="shared" si="1983"/>
        <v>12.83443270024871</v>
      </c>
      <c r="AT531" s="7">
        <f t="shared" ref="AT531:AU531" si="2267">((AD531/AD519)-1)*100</f>
        <v>-30.731309211140633</v>
      </c>
      <c r="AU531" s="7">
        <f t="shared" si="2267"/>
        <v>12.834432700248687</v>
      </c>
      <c r="AV531" s="7">
        <f t="shared" si="1990"/>
        <v>2.3092638912203256E-14</v>
      </c>
      <c r="AW531" s="7"/>
      <c r="AX531" s="7">
        <f t="shared" si="2202"/>
        <v>79.557490105089499</v>
      </c>
      <c r="AY531" s="7">
        <f t="shared" ref="AY531:AZ531" si="2268">((AD531/AD470)-1)*100</f>
        <v>-22.542409578296919</v>
      </c>
      <c r="AZ531" s="7">
        <f t="shared" si="2268"/>
        <v>97.25971064353746</v>
      </c>
      <c r="BA531" s="7">
        <f t="shared" si="2204"/>
        <v>-17.702220538447961</v>
      </c>
      <c r="BB531" s="7"/>
      <c r="BC531" s="7">
        <f t="shared" si="2144"/>
        <v>181.74779449767664</v>
      </c>
      <c r="BD531" s="7">
        <f t="shared" ref="BD531:BE531" si="2269">((AD531/AD419)-1)*100</f>
        <v>-20.817871011476406</v>
      </c>
      <c r="BE531" s="7">
        <f t="shared" si="2269"/>
        <v>101.8983181629971</v>
      </c>
      <c r="BF531" s="7">
        <f t="shared" si="2146"/>
        <v>79.849476334679537</v>
      </c>
      <c r="BH531" s="1">
        <f t="shared" si="1993"/>
        <v>419</v>
      </c>
      <c r="BI531" s="1">
        <f t="shared" si="1994"/>
        <v>341</v>
      </c>
      <c r="BJ531" s="1">
        <f t="shared" si="1995"/>
        <v>400</v>
      </c>
      <c r="BK531" s="1">
        <f t="shared" si="1996"/>
        <v>264</v>
      </c>
      <c r="BL531" s="1">
        <f t="shared" si="1997"/>
        <v>509</v>
      </c>
      <c r="BN531" s="1">
        <f t="shared" si="2210"/>
        <v>460</v>
      </c>
      <c r="BO531" s="1">
        <f t="shared" si="2211"/>
        <v>416</v>
      </c>
      <c r="BP531" s="1">
        <f t="shared" si="2212"/>
        <v>407</v>
      </c>
      <c r="BQ531" s="1">
        <f t="shared" si="2213"/>
        <v>234</v>
      </c>
      <c r="BR531" s="1">
        <f t="shared" si="2214"/>
        <v>460</v>
      </c>
      <c r="BT531" s="1">
        <f t="shared" si="2151"/>
        <v>409</v>
      </c>
      <c r="BU531" s="1">
        <f t="shared" si="2152"/>
        <v>403</v>
      </c>
      <c r="BV531" s="1">
        <f t="shared" si="2153"/>
        <v>389</v>
      </c>
      <c r="BW531" s="1">
        <f t="shared" si="2154"/>
        <v>229</v>
      </c>
      <c r="BX531" s="1">
        <f t="shared" si="2155"/>
        <v>409</v>
      </c>
    </row>
    <row r="532" spans="1:76">
      <c r="A532" s="1">
        <v>2015</v>
      </c>
      <c r="B532" s="1">
        <v>5</v>
      </c>
      <c r="C532" s="4">
        <v>-1.9871000000000001</v>
      </c>
      <c r="D532" s="4">
        <v>1.2859</v>
      </c>
      <c r="E532" s="2">
        <f t="shared" si="2229"/>
        <v>23175.581530177282</v>
      </c>
      <c r="F532" s="2">
        <f t="shared" si="2230"/>
        <v>77042.467842850558</v>
      </c>
      <c r="G532" s="5">
        <f t="shared" si="2231"/>
        <v>0.30081566931955367</v>
      </c>
      <c r="H532" s="4">
        <f t="shared" si="2232"/>
        <v>0.30123162425554351</v>
      </c>
      <c r="I532" s="4">
        <f t="shared" si="2233"/>
        <v>0.32299039989416034</v>
      </c>
      <c r="J532" s="4">
        <f t="shared" si="2234"/>
        <v>-2.1758775638616834E-2</v>
      </c>
      <c r="K532" s="2" t="str">
        <f t="shared" si="2242"/>
        <v xml:space="preserve">      SPX</v>
      </c>
      <c r="L532" s="11">
        <f t="shared" si="2243"/>
        <v>318278.76307564753</v>
      </c>
      <c r="M532" s="2">
        <f t="shared" si="2235"/>
        <v>67423.811525594705</v>
      </c>
      <c r="N532" s="2">
        <f t="shared" si="2236"/>
        <v>33160.224954105695</v>
      </c>
      <c r="O532" s="2">
        <f t="shared" si="2237"/>
        <v>34263.58657148901</v>
      </c>
      <c r="P532" s="2">
        <f t="shared" si="2244"/>
        <v>23175.581530177282</v>
      </c>
      <c r="Q532" s="2">
        <f t="shared" si="2245"/>
        <v>77042.467842850558</v>
      </c>
      <c r="S532" s="1">
        <f t="shared" si="2054"/>
        <v>2015</v>
      </c>
      <c r="T532" s="1">
        <f t="shared" si="2055"/>
        <v>5</v>
      </c>
      <c r="U532" s="4">
        <v>-3.1181999999999999</v>
      </c>
      <c r="V532" s="4">
        <v>1.2764</v>
      </c>
      <c r="X532" s="6">
        <v>42125</v>
      </c>
      <c r="Y532" s="2" t="str">
        <f t="shared" si="2056"/>
        <v xml:space="preserve">      SPY</v>
      </c>
      <c r="Z532" s="11">
        <f t="shared" si="2077"/>
        <v>363360.07671676885</v>
      </c>
      <c r="AA532" s="16">
        <f t="shared" si="2098"/>
        <v>81886.152881187591</v>
      </c>
      <c r="AB532" s="16">
        <f t="shared" si="2099"/>
        <v>39518.981723955141</v>
      </c>
      <c r="AC532" s="16">
        <f t="shared" si="2100"/>
        <v>42367.171157232442</v>
      </c>
      <c r="AD532" s="2">
        <f t="shared" si="2223"/>
        <v>36484.680404895778</v>
      </c>
      <c r="AE532" s="2">
        <f t="shared" si="2224"/>
        <v>74795.46592330742</v>
      </c>
      <c r="AF532" s="12" t="str">
        <f t="shared" si="1987"/>
        <v/>
      </c>
      <c r="AG532" s="13" t="str">
        <f t="shared" si="1981"/>
        <v/>
      </c>
      <c r="AH532" s="13" t="str">
        <f t="shared" ref="AH532:AI532" si="2270">IF($B532=12,((AD532/AD520)-1)*100,"")</f>
        <v/>
      </c>
      <c r="AI532" s="13" t="str">
        <f t="shared" si="2270"/>
        <v/>
      </c>
      <c r="AK532" s="12"/>
      <c r="AS532" s="7">
        <f t="shared" si="1983"/>
        <v>11.675515452591068</v>
      </c>
      <c r="AT532" s="7">
        <f t="shared" ref="AT532:AU532" si="2271">((AD532/AD520)-1)*100</f>
        <v>-31.963085945791324</v>
      </c>
      <c r="AU532" s="7">
        <f t="shared" si="2271"/>
        <v>11.675515452591046</v>
      </c>
      <c r="AV532" s="7">
        <f t="shared" si="1990"/>
        <v>2.1316282072803006E-14</v>
      </c>
      <c r="AW532" s="7"/>
      <c r="AX532" s="7">
        <f t="shared" si="2202"/>
        <v>79.030702528187106</v>
      </c>
      <c r="AY532" s="7">
        <f t="shared" ref="AY532:AZ532" si="2272">((AD532/AD471)-1)*100</f>
        <v>-27.566528505638878</v>
      </c>
      <c r="AZ532" s="7">
        <f t="shared" si="2272"/>
        <v>96.680988113335232</v>
      </c>
      <c r="BA532" s="7">
        <f t="shared" si="2204"/>
        <v>-17.650285585148126</v>
      </c>
      <c r="BB532" s="7"/>
      <c r="BC532" s="7">
        <f t="shared" si="2144"/>
        <v>177.98790734254655</v>
      </c>
      <c r="BD532" s="7">
        <f t="shared" ref="BD532:BE532" si="2273">((AD532/AD420)-1)*100</f>
        <v>-26.473634370351164</v>
      </c>
      <c r="BE532" s="7">
        <f t="shared" si="2273"/>
        <v>99.204011737433632</v>
      </c>
      <c r="BF532" s="7">
        <f t="shared" si="2146"/>
        <v>78.783895605112917</v>
      </c>
      <c r="BH532" s="1">
        <f t="shared" si="1993"/>
        <v>420</v>
      </c>
      <c r="BI532" s="1">
        <f t="shared" si="1994"/>
        <v>341</v>
      </c>
      <c r="BJ532" s="1">
        <f t="shared" si="1995"/>
        <v>401</v>
      </c>
      <c r="BK532" s="1">
        <f t="shared" si="1996"/>
        <v>265</v>
      </c>
      <c r="BL532" s="1">
        <f t="shared" si="1997"/>
        <v>510</v>
      </c>
      <c r="BN532" s="1">
        <f t="shared" si="2210"/>
        <v>461</v>
      </c>
      <c r="BO532" s="1">
        <f t="shared" si="2211"/>
        <v>416</v>
      </c>
      <c r="BP532" s="1">
        <f t="shared" si="2212"/>
        <v>408</v>
      </c>
      <c r="BQ532" s="1">
        <f t="shared" si="2213"/>
        <v>234</v>
      </c>
      <c r="BR532" s="1">
        <f t="shared" si="2214"/>
        <v>461</v>
      </c>
      <c r="BT532" s="1">
        <f t="shared" si="2151"/>
        <v>410</v>
      </c>
      <c r="BU532" s="1">
        <f t="shared" si="2152"/>
        <v>403</v>
      </c>
      <c r="BV532" s="1">
        <f t="shared" si="2153"/>
        <v>390</v>
      </c>
      <c r="BW532" s="1">
        <f t="shared" si="2154"/>
        <v>230</v>
      </c>
      <c r="BX532" s="1">
        <f t="shared" si="2155"/>
        <v>410</v>
      </c>
    </row>
    <row r="533" spans="1:76">
      <c r="A533" s="1">
        <v>2015</v>
      </c>
      <c r="B533" s="1">
        <v>6</v>
      </c>
      <c r="C533" s="4">
        <v>-0.11210000000000001</v>
      </c>
      <c r="D533" s="4">
        <v>-1.9358</v>
      </c>
      <c r="E533" s="2">
        <f t="shared" si="2229"/>
        <v>23149.601703281951</v>
      </c>
      <c r="F533" s="2">
        <f t="shared" si="2230"/>
        <v>75551.079750348654</v>
      </c>
      <c r="G533" s="5">
        <f t="shared" si="2231"/>
        <v>0.3064099385445927</v>
      </c>
      <c r="H533" s="4">
        <f t="shared" si="2232"/>
        <v>0.30616335214987606</v>
      </c>
      <c r="I533" s="4">
        <f t="shared" si="2233"/>
        <v>0.31862712059164255</v>
      </c>
      <c r="J533" s="4">
        <f t="shared" si="2234"/>
        <v>-1.2463768441766498E-2</v>
      </c>
      <c r="K533" s="2" t="str">
        <f t="shared" si="2242"/>
        <v xml:space="preserve">      SPX</v>
      </c>
      <c r="L533" s="11">
        <f t="shared" si="2243"/>
        <v>312117.52278002916</v>
      </c>
      <c r="M533" s="2">
        <f t="shared" si="2235"/>
        <v>66723.364404570268</v>
      </c>
      <c r="N533" s="2">
        <f t="shared" si="2236"/>
        <v>33123.05234193214</v>
      </c>
      <c r="O533" s="2">
        <f t="shared" si="2237"/>
        <v>33600.312062638128</v>
      </c>
      <c r="P533" s="2">
        <f t="shared" si="2244"/>
        <v>23149.601703281951</v>
      </c>
      <c r="Q533" s="2">
        <f t="shared" si="2245"/>
        <v>75551.079750348654</v>
      </c>
      <c r="S533" s="1">
        <f t="shared" si="2054"/>
        <v>2015</v>
      </c>
      <c r="T533" s="1">
        <f t="shared" si="2055"/>
        <v>6</v>
      </c>
      <c r="U533" s="4">
        <v>1.7504</v>
      </c>
      <c r="V533" s="4">
        <v>-1.9416</v>
      </c>
      <c r="X533" s="6">
        <v>42156</v>
      </c>
      <c r="Y533" s="2" t="str">
        <f t="shared" si="2056"/>
        <v xml:space="preserve">      SPY</v>
      </c>
      <c r="Z533" s="11">
        <f t="shared" si="2077"/>
        <v>356305.07746723609</v>
      </c>
      <c r="AA533" s="16">
        <f t="shared" si="2098"/>
        <v>81755.29214209487</v>
      </c>
      <c r="AB533" s="16">
        <f t="shared" si="2099"/>
        <v>40210.721980051254</v>
      </c>
      <c r="AC533" s="16">
        <f t="shared" si="2100"/>
        <v>41544.570162043616</v>
      </c>
      <c r="AD533" s="2">
        <f t="shared" si="2223"/>
        <v>37123.30825070307</v>
      </c>
      <c r="AE533" s="2">
        <f t="shared" si="2224"/>
        <v>73343.237156940479</v>
      </c>
      <c r="AF533" s="12" t="str">
        <f t="shared" si="1987"/>
        <v/>
      </c>
      <c r="AG533" s="13" t="str">
        <f t="shared" si="1981"/>
        <v/>
      </c>
      <c r="AH533" s="13" t="str">
        <f t="shared" ref="AH533:AI533" si="2274">IF($B533=12,((AD533/AD521)-1)*100,"")</f>
        <v/>
      </c>
      <c r="AI533" s="13" t="str">
        <f t="shared" si="2274"/>
        <v/>
      </c>
      <c r="AK533" s="12"/>
      <c r="AS533" s="7">
        <f t="shared" si="1983"/>
        <v>7.3119432220696945</v>
      </c>
      <c r="AT533" s="7">
        <f t="shared" ref="AT533:AU533" si="2275">((AD533/AD521)-1)*100</f>
        <v>-32.076902580517299</v>
      </c>
      <c r="AU533" s="7">
        <f t="shared" si="2275"/>
        <v>7.3119432220696501</v>
      </c>
      <c r="AV533" s="7">
        <f t="shared" si="1990"/>
        <v>4.4408920985006262E-14</v>
      </c>
      <c r="AW533" s="7"/>
      <c r="AX533" s="7">
        <f t="shared" si="2202"/>
        <v>90.759718011131071</v>
      </c>
      <c r="AY533" s="7">
        <f t="shared" ref="AY533:AZ533" si="2276">((AD533/AD472)-1)*100</f>
        <v>-17.792109325128592</v>
      </c>
      <c r="AZ533" s="7">
        <f t="shared" si="2276"/>
        <v>109.56634421262672</v>
      </c>
      <c r="BA533" s="7">
        <f t="shared" si="2204"/>
        <v>-18.806626201495646</v>
      </c>
      <c r="BB533" s="7"/>
      <c r="BC533" s="7">
        <f t="shared" si="2144"/>
        <v>171.87139429567165</v>
      </c>
      <c r="BD533" s="7">
        <f t="shared" ref="BD533:BE533" si="2277">((AD533/AD421)-1)*100</f>
        <v>-16.777493966745638</v>
      </c>
      <c r="BE533" s="7">
        <f t="shared" si="2277"/>
        <v>94.820965192605172</v>
      </c>
      <c r="BF533" s="7">
        <f t="shared" si="2146"/>
        <v>77.050429103066477</v>
      </c>
      <c r="BH533" s="1">
        <f t="shared" si="1993"/>
        <v>421</v>
      </c>
      <c r="BI533" s="1">
        <f t="shared" si="1994"/>
        <v>341</v>
      </c>
      <c r="BJ533" s="1">
        <f t="shared" si="1995"/>
        <v>402</v>
      </c>
      <c r="BK533" s="1">
        <f t="shared" si="1996"/>
        <v>266</v>
      </c>
      <c r="BL533" s="1">
        <f t="shared" si="1997"/>
        <v>511</v>
      </c>
      <c r="BN533" s="1">
        <f t="shared" si="2210"/>
        <v>462</v>
      </c>
      <c r="BO533" s="1">
        <f t="shared" si="2211"/>
        <v>416</v>
      </c>
      <c r="BP533" s="1">
        <f t="shared" si="2212"/>
        <v>409</v>
      </c>
      <c r="BQ533" s="1">
        <f t="shared" si="2213"/>
        <v>234</v>
      </c>
      <c r="BR533" s="1">
        <f t="shared" si="2214"/>
        <v>462</v>
      </c>
      <c r="BT533" s="1">
        <f t="shared" si="2151"/>
        <v>411</v>
      </c>
      <c r="BU533" s="1">
        <f t="shared" si="2152"/>
        <v>403</v>
      </c>
      <c r="BV533" s="1">
        <f t="shared" si="2153"/>
        <v>391</v>
      </c>
      <c r="BW533" s="1">
        <f t="shared" si="2154"/>
        <v>231</v>
      </c>
      <c r="BX533" s="1">
        <f t="shared" si="2155"/>
        <v>411</v>
      </c>
    </row>
    <row r="534" spans="1:76">
      <c r="A534" s="1">
        <v>2015</v>
      </c>
      <c r="B534" s="1">
        <v>7</v>
      </c>
      <c r="C534" s="4">
        <v>-14.1021</v>
      </c>
      <c r="D534" s="4">
        <v>2.0951</v>
      </c>
      <c r="E534" s="2">
        <f t="shared" si="2229"/>
        <v>19885.021721483427</v>
      </c>
      <c r="F534" s="2">
        <f t="shared" si="2230"/>
        <v>77133.950422198206</v>
      </c>
      <c r="G534" s="5">
        <f t="shared" si="2231"/>
        <v>0.25779856486853497</v>
      </c>
      <c r="H534" s="4">
        <f t="shared" si="2232"/>
        <v>0.26010164997717028</v>
      </c>
      <c r="I534" s="4">
        <f t="shared" si="2233"/>
        <v>0.3026196059276669</v>
      </c>
      <c r="J534" s="4">
        <f t="shared" si="2234"/>
        <v>-4.2517955950496622E-2</v>
      </c>
      <c r="K534" s="2" t="str">
        <f t="shared" si="2242"/>
        <v xml:space="preserve">      SPX</v>
      </c>
      <c r="L534" s="11">
        <f t="shared" si="2243"/>
        <v>318656.69699979352</v>
      </c>
      <c r="M534" s="2">
        <f t="shared" si="2235"/>
        <v>62756.278578282989</v>
      </c>
      <c r="N534" s="2">
        <f t="shared" si="2236"/>
        <v>28452.006377620524</v>
      </c>
      <c r="O534" s="2">
        <f t="shared" si="2237"/>
        <v>34304.272200662461</v>
      </c>
      <c r="P534" s="2">
        <f t="shared" si="2244"/>
        <v>19885.021721483427</v>
      </c>
      <c r="Q534" s="2">
        <f t="shared" si="2245"/>
        <v>77133.950422198206</v>
      </c>
      <c r="S534" s="1">
        <f t="shared" si="2054"/>
        <v>2015</v>
      </c>
      <c r="T534" s="1">
        <f t="shared" si="2055"/>
        <v>7</v>
      </c>
      <c r="U534" s="4">
        <v>-12.264200000000001</v>
      </c>
      <c r="V534" s="4">
        <v>2.1031</v>
      </c>
      <c r="X534" s="6">
        <v>42186</v>
      </c>
      <c r="Y534" s="2" t="str">
        <f t="shared" si="2056"/>
        <v xml:space="preserve">      SPY</v>
      </c>
      <c r="Z534" s="11">
        <f t="shared" si="2077"/>
        <v>363798.52955144952</v>
      </c>
      <c r="AA534" s="16">
        <f t="shared" si="2098"/>
        <v>77697.492632095353</v>
      </c>
      <c r="AB534" s="16">
        <f t="shared" si="2099"/>
        <v>35279.198614973808</v>
      </c>
      <c r="AC534" s="16">
        <f t="shared" si="2100"/>
        <v>42418.294017121552</v>
      </c>
      <c r="AD534" s="2">
        <f t="shared" si="2223"/>
        <v>32570.431480220344</v>
      </c>
      <c r="AE534" s="2">
        <f t="shared" si="2224"/>
        <v>74885.718777588088</v>
      </c>
      <c r="AF534" s="12" t="str">
        <f t="shared" si="1987"/>
        <v/>
      </c>
      <c r="AG534" s="13" t="str">
        <f t="shared" si="1981"/>
        <v/>
      </c>
      <c r="AH534" s="13" t="str">
        <f t="shared" ref="AH534:AI534" si="2278">IF($B534=12,((AD534/AD522)-1)*100,"")</f>
        <v/>
      </c>
      <c r="AI534" s="13" t="str">
        <f t="shared" si="2278"/>
        <v/>
      </c>
      <c r="AK534" s="12"/>
      <c r="AS534" s="7">
        <f t="shared" si="1983"/>
        <v>11.100902140490398</v>
      </c>
      <c r="AT534" s="7">
        <f t="shared" ref="AT534:AU534" si="2279">((AD534/AD522)-1)*100</f>
        <v>-37.608559008566758</v>
      </c>
      <c r="AU534" s="7">
        <f t="shared" si="2279"/>
        <v>11.100902140490355</v>
      </c>
      <c r="AV534" s="7">
        <f t="shared" si="1990"/>
        <v>4.2632564145606011E-14</v>
      </c>
      <c r="AW534" s="7"/>
      <c r="AX534" s="7">
        <f t="shared" si="2202"/>
        <v>105.54025044176831</v>
      </c>
      <c r="AY534" s="7">
        <f t="shared" ref="AY534:AZ534" si="2280">((AD534/AD473)-1)*100</f>
        <v>-27.075802413906025</v>
      </c>
      <c r="AZ534" s="7">
        <f t="shared" si="2280"/>
        <v>125.80406032638227</v>
      </c>
      <c r="BA534" s="7">
        <f t="shared" si="2204"/>
        <v>-20.263809884613963</v>
      </c>
      <c r="BB534" s="7"/>
      <c r="BC534" s="7">
        <f t="shared" si="2144"/>
        <v>174.21924133237039</v>
      </c>
      <c r="BD534" s="7">
        <f t="shared" ref="BD534:BE534" si="2281">((AD534/AD422)-1)*100</f>
        <v>-29.543880292875279</v>
      </c>
      <c r="BE534" s="7">
        <f t="shared" si="2281"/>
        <v>96.50341445137785</v>
      </c>
      <c r="BF534" s="7">
        <f t="shared" si="2146"/>
        <v>77.715826880992537</v>
      </c>
      <c r="BH534" s="1">
        <f t="shared" si="1993"/>
        <v>422</v>
      </c>
      <c r="BI534" s="1">
        <f t="shared" si="1994"/>
        <v>341</v>
      </c>
      <c r="BJ534" s="1">
        <f t="shared" si="1995"/>
        <v>403</v>
      </c>
      <c r="BK534" s="1">
        <f t="shared" si="1996"/>
        <v>267</v>
      </c>
      <c r="BL534" s="1">
        <f t="shared" si="1997"/>
        <v>512</v>
      </c>
      <c r="BN534" s="1">
        <f t="shared" si="2210"/>
        <v>463</v>
      </c>
      <c r="BO534" s="1">
        <f t="shared" si="2211"/>
        <v>416</v>
      </c>
      <c r="BP534" s="1">
        <f t="shared" si="2212"/>
        <v>410</v>
      </c>
      <c r="BQ534" s="1">
        <f t="shared" si="2213"/>
        <v>234</v>
      </c>
      <c r="BR534" s="1">
        <f t="shared" si="2214"/>
        <v>463</v>
      </c>
      <c r="BT534" s="1">
        <f t="shared" si="2151"/>
        <v>412</v>
      </c>
      <c r="BU534" s="1">
        <f t="shared" si="2152"/>
        <v>403</v>
      </c>
      <c r="BV534" s="1">
        <f t="shared" si="2153"/>
        <v>392</v>
      </c>
      <c r="BW534" s="1">
        <f t="shared" si="2154"/>
        <v>232</v>
      </c>
      <c r="BX534" s="1">
        <f t="shared" si="2155"/>
        <v>412</v>
      </c>
    </row>
    <row r="535" spans="1:76">
      <c r="A535" s="1">
        <v>2015</v>
      </c>
      <c r="B535" s="1">
        <v>8</v>
      </c>
      <c r="C535" s="4">
        <v>0.29949999999999999</v>
      </c>
      <c r="D535" s="4">
        <v>-6.0334000000000003</v>
      </c>
      <c r="E535" s="2">
        <f t="shared" si="2229"/>
        <v>19944.577361539272</v>
      </c>
      <c r="F535" s="2">
        <f t="shared" si="2230"/>
        <v>72480.1506574253</v>
      </c>
      <c r="G535" s="5">
        <f t="shared" si="2231"/>
        <v>0.27517295674241304</v>
      </c>
      <c r="H535" s="4">
        <f t="shared" si="2232"/>
        <v>0.27445527546787768</v>
      </c>
      <c r="I535" s="4">
        <f t="shared" si="2233"/>
        <v>0.29539680351049485</v>
      </c>
      <c r="J535" s="4">
        <f t="shared" si="2234"/>
        <v>-2.0941528042617175E-2</v>
      </c>
      <c r="K535" s="2" t="str">
        <f t="shared" si="2242"/>
        <v xml:space="preserve">      SPX</v>
      </c>
      <c r="L535" s="11">
        <f t="shared" si="2243"/>
        <v>299430.863843008</v>
      </c>
      <c r="M535" s="2">
        <f t="shared" si="2235"/>
        <v>60771.77837842919</v>
      </c>
      <c r="N535" s="2">
        <f t="shared" si="2236"/>
        <v>28537.220136721498</v>
      </c>
      <c r="O535" s="2">
        <f t="shared" si="2237"/>
        <v>32234.558241707691</v>
      </c>
      <c r="P535" s="2">
        <f t="shared" si="2244"/>
        <v>19944.577361539272</v>
      </c>
      <c r="Q535" s="2">
        <f t="shared" si="2245"/>
        <v>72480.1506574253</v>
      </c>
      <c r="S535" s="1">
        <f t="shared" si="2054"/>
        <v>2015</v>
      </c>
      <c r="T535" s="1">
        <f t="shared" si="2055"/>
        <v>8</v>
      </c>
      <c r="U535" s="4">
        <v>-0.1898</v>
      </c>
      <c r="V535" s="4">
        <v>-6.0166000000000004</v>
      </c>
      <c r="X535" s="6">
        <v>42217</v>
      </c>
      <c r="Y535" s="2" t="str">
        <f t="shared" si="2056"/>
        <v xml:space="preserve">      SPY</v>
      </c>
      <c r="Z535" s="11">
        <f t="shared" si="2077"/>
        <v>341910.227222457</v>
      </c>
      <c r="AA535" s="16">
        <f t="shared" si="2098"/>
        <v>75078.393635290005</v>
      </c>
      <c r="AB535" s="16">
        <f t="shared" si="2099"/>
        <v>35212.238696002591</v>
      </c>
      <c r="AC535" s="16">
        <f t="shared" si="2100"/>
        <v>39866.154939287415</v>
      </c>
      <c r="AD535" s="2">
        <f t="shared" si="2223"/>
        <v>32508.612801270887</v>
      </c>
      <c r="AE535" s="2">
        <f t="shared" si="2224"/>
        <v>70380.14462161572</v>
      </c>
      <c r="AF535" s="12" t="str">
        <f t="shared" si="1987"/>
        <v/>
      </c>
      <c r="AG535" s="13" t="str">
        <f t="shared" ref="AG535:AG598" si="2282">IF($B535=12,((Z535/Z523)-1)*100,"")</f>
        <v/>
      </c>
      <c r="AH535" s="13" t="str">
        <f t="shared" ref="AH535:AI535" si="2283">IF($B535=12,((AD535/AD523)-1)*100,"")</f>
        <v/>
      </c>
      <c r="AI535" s="13" t="str">
        <f t="shared" si="2283"/>
        <v/>
      </c>
      <c r="AK535" s="12"/>
      <c r="AS535" s="7">
        <f t="shared" ref="AS535:AS598" si="2284">((Z535/Z523)-1)*100</f>
        <v>0.42008746168060718</v>
      </c>
      <c r="AT535" s="7">
        <f t="shared" ref="AT535:AU535" si="2285">((AD535/AD523)-1)*100</f>
        <v>-37.006075491493142</v>
      </c>
      <c r="AU535" s="7">
        <f t="shared" si="2285"/>
        <v>0.42008746168058497</v>
      </c>
      <c r="AV535" s="7">
        <f t="shared" si="1990"/>
        <v>2.2204460492503131E-14</v>
      </c>
      <c r="AW535" s="7"/>
      <c r="AX535" s="7">
        <f t="shared" si="2202"/>
        <v>80.555757197685779</v>
      </c>
      <c r="AY535" s="7">
        <f t="shared" ref="AY535:AZ535" si="2286">((AD535/AD474)-1)*100</f>
        <v>-31.182049134005108</v>
      </c>
      <c r="AZ535" s="7">
        <f t="shared" si="2286"/>
        <v>98.356394929529898</v>
      </c>
      <c r="BA535" s="7">
        <f t="shared" si="2204"/>
        <v>-17.80063773184412</v>
      </c>
      <c r="BB535" s="7"/>
      <c r="BC535" s="7">
        <f t="shared" si="2144"/>
        <v>154.33711975427582</v>
      </c>
      <c r="BD535" s="7">
        <f t="shared" ref="BD535:BE535" si="2287">((AD535/AD423)-1)*100</f>
        <v>-33.976340457248419</v>
      </c>
      <c r="BE535" s="7">
        <f t="shared" si="2287"/>
        <v>82.256037944717633</v>
      </c>
      <c r="BF535" s="7">
        <f t="shared" si="2146"/>
        <v>72.081081809558185</v>
      </c>
      <c r="BH535" s="1">
        <f t="shared" si="1993"/>
        <v>423</v>
      </c>
      <c r="BI535" s="1">
        <f t="shared" si="1994"/>
        <v>341</v>
      </c>
      <c r="BJ535" s="1">
        <f t="shared" si="1995"/>
        <v>404</v>
      </c>
      <c r="BK535" s="1">
        <f t="shared" si="1996"/>
        <v>268</v>
      </c>
      <c r="BL535" s="1">
        <f t="shared" si="1997"/>
        <v>513</v>
      </c>
      <c r="BN535" s="1">
        <f t="shared" si="2210"/>
        <v>464</v>
      </c>
      <c r="BO535" s="1">
        <f t="shared" si="2211"/>
        <v>416</v>
      </c>
      <c r="BP535" s="1">
        <f t="shared" si="2212"/>
        <v>411</v>
      </c>
      <c r="BQ535" s="1">
        <f t="shared" si="2213"/>
        <v>234</v>
      </c>
      <c r="BR535" s="1">
        <f t="shared" si="2214"/>
        <v>464</v>
      </c>
      <c r="BT535" s="1">
        <f t="shared" si="2151"/>
        <v>413</v>
      </c>
      <c r="BU535" s="1">
        <f t="shared" si="2152"/>
        <v>403</v>
      </c>
      <c r="BV535" s="1">
        <f t="shared" si="2153"/>
        <v>393</v>
      </c>
      <c r="BW535" s="1">
        <f t="shared" si="2154"/>
        <v>233</v>
      </c>
      <c r="BX535" s="1">
        <f t="shared" si="2155"/>
        <v>413</v>
      </c>
    </row>
    <row r="536" spans="1:76">
      <c r="A536" s="1">
        <v>2015</v>
      </c>
      <c r="B536" s="1">
        <v>9</v>
      </c>
      <c r="C536" s="4">
        <v>-6.3266999999999998</v>
      </c>
      <c r="D536" s="4">
        <v>-2.4744000000000002</v>
      </c>
      <c r="E536" s="2">
        <f t="shared" si="2229"/>
        <v>18682.743785606766</v>
      </c>
      <c r="F536" s="2">
        <f t="shared" si="2230"/>
        <v>70686.70180955797</v>
      </c>
      <c r="G536" s="5">
        <f t="shared" si="2231"/>
        <v>0.26430351547510683</v>
      </c>
      <c r="H536" s="4">
        <f t="shared" si="2232"/>
        <v>0.26478693261761971</v>
      </c>
      <c r="I536" s="4">
        <f t="shared" si="2233"/>
        <v>0.28721435929065592</v>
      </c>
      <c r="J536" s="4">
        <f t="shared" si="2234"/>
        <v>-2.242742667303621E-2</v>
      </c>
      <c r="K536" s="2" t="str">
        <f t="shared" si="2242"/>
        <v xml:space="preserve">      SPX</v>
      </c>
      <c r="L536" s="11">
        <f t="shared" si="2243"/>
        <v>292021.74654807663</v>
      </c>
      <c r="M536" s="2">
        <f t="shared" si="2235"/>
        <v>58168.702162906418</v>
      </c>
      <c r="N536" s="2">
        <f t="shared" si="2236"/>
        <v>26731.755830331542</v>
      </c>
      <c r="O536" s="2">
        <f t="shared" si="2237"/>
        <v>31436.946332574877</v>
      </c>
      <c r="P536" s="2">
        <f t="shared" si="2244"/>
        <v>18682.743785606766</v>
      </c>
      <c r="Q536" s="2">
        <f t="shared" si="2245"/>
        <v>70686.70180955797</v>
      </c>
      <c r="S536" s="1">
        <f t="shared" si="2054"/>
        <v>2015</v>
      </c>
      <c r="T536" s="1">
        <f t="shared" si="2055"/>
        <v>9</v>
      </c>
      <c r="U536" s="4">
        <v>-4.1825000000000001</v>
      </c>
      <c r="V536" s="4">
        <v>-2.4807000000000001</v>
      </c>
      <c r="X536" s="6">
        <v>42248</v>
      </c>
      <c r="Y536" s="2" t="str">
        <f t="shared" si="2056"/>
        <v xml:space="preserve">      SPY</v>
      </c>
      <c r="Z536" s="11">
        <f t="shared" si="2077"/>
        <v>333428.46021574951</v>
      </c>
      <c r="AA536" s="16">
        <f t="shared" si="2098"/>
        <v>72616.682046250789</v>
      </c>
      <c r="AB536" s="16">
        <f t="shared" si="2099"/>
        <v>33739.48681254228</v>
      </c>
      <c r="AC536" s="16">
        <f t="shared" si="2100"/>
        <v>38877.195233708509</v>
      </c>
      <c r="AD536" s="2">
        <f t="shared" si="2223"/>
        <v>31148.94007085773</v>
      </c>
      <c r="AE536" s="2">
        <f t="shared" si="2224"/>
        <v>68634.224373987294</v>
      </c>
      <c r="AF536" s="12" t="str">
        <f t="shared" ref="AF536:AF565" si="2288">IF(B536=12,A536,"")</f>
        <v/>
      </c>
      <c r="AG536" s="13" t="str">
        <f t="shared" si="2282"/>
        <v/>
      </c>
      <c r="AH536" s="13" t="str">
        <f t="shared" ref="AH536:AI536" si="2289">IF($B536=12,((AD536/AD524)-1)*100,"")</f>
        <v/>
      </c>
      <c r="AI536" s="13" t="str">
        <f t="shared" si="2289"/>
        <v/>
      </c>
      <c r="AK536" s="12"/>
      <c r="AS536" s="7">
        <f t="shared" si="2284"/>
        <v>-0.67179725592553252</v>
      </c>
      <c r="AT536" s="7">
        <f t="shared" ref="AT536:AU536" si="2290">((AD536/AD524)-1)*100</f>
        <v>-34.883797312962614</v>
      </c>
      <c r="AU536" s="7">
        <f t="shared" si="2290"/>
        <v>-0.67179725592555473</v>
      </c>
      <c r="AV536" s="7">
        <f t="shared" ref="AV536:AV565" si="2291">AS536-AU536</f>
        <v>2.2204460492503131E-14</v>
      </c>
      <c r="AW536" s="7"/>
      <c r="AX536" s="7">
        <f t="shared" si="2202"/>
        <v>84.372939696401787</v>
      </c>
      <c r="AY536" s="7">
        <f t="shared" ref="AY536:AZ536" si="2292">((AD536/AD475)-1)*100</f>
        <v>-32.014541512159234</v>
      </c>
      <c r="AZ536" s="7">
        <f t="shared" si="2292"/>
        <v>102.54990595894782</v>
      </c>
      <c r="BA536" s="7">
        <f t="shared" si="2204"/>
        <v>-18.176966262546031</v>
      </c>
      <c r="BB536" s="7"/>
      <c r="BC536" s="7">
        <f t="shared" si="2144"/>
        <v>149.10140588389109</v>
      </c>
      <c r="BD536" s="7">
        <f t="shared" ref="BD536:BE536" si="2293">((AD536/AD424)-1)*100</f>
        <v>-36.463939597288316</v>
      </c>
      <c r="BE536" s="7">
        <f t="shared" si="2293"/>
        <v>83.002540540892596</v>
      </c>
      <c r="BF536" s="7">
        <f t="shared" si="2146"/>
        <v>66.098865342998494</v>
      </c>
      <c r="BH536" s="1">
        <f t="shared" ref="BH536:BH565" si="2294">IF(AS536&gt;0,BH535+1,BH535)</f>
        <v>423</v>
      </c>
      <c r="BI536" s="1">
        <f t="shared" ref="BI536:BI565" si="2295">IF(AT536&gt;0,BI535+1,BI535)</f>
        <v>341</v>
      </c>
      <c r="BJ536" s="1">
        <f t="shared" ref="BJ536:BJ565" si="2296">IF(AU536&gt;0,BJ535+1,BJ535)</f>
        <v>404</v>
      </c>
      <c r="BK536" s="1">
        <f t="shared" ref="BK536:BK565" si="2297">IF(AS536&gt;=AU536,BK535+1,BK535)</f>
        <v>269</v>
      </c>
      <c r="BL536" s="1">
        <f t="shared" ref="BL536:BL565" si="2298">BL535+1</f>
        <v>514</v>
      </c>
      <c r="BN536" s="1">
        <f t="shared" si="2210"/>
        <v>465</v>
      </c>
      <c r="BO536" s="1">
        <f t="shared" si="2211"/>
        <v>416</v>
      </c>
      <c r="BP536" s="1">
        <f t="shared" si="2212"/>
        <v>412</v>
      </c>
      <c r="BQ536" s="1">
        <f t="shared" si="2213"/>
        <v>234</v>
      </c>
      <c r="BR536" s="1">
        <f t="shared" si="2214"/>
        <v>465</v>
      </c>
      <c r="BT536" s="1">
        <f t="shared" si="2151"/>
        <v>414</v>
      </c>
      <c r="BU536" s="1">
        <f t="shared" si="2152"/>
        <v>403</v>
      </c>
      <c r="BV536" s="1">
        <f t="shared" si="2153"/>
        <v>394</v>
      </c>
      <c r="BW536" s="1">
        <f t="shared" si="2154"/>
        <v>234</v>
      </c>
      <c r="BX536" s="1">
        <f t="shared" si="2155"/>
        <v>414</v>
      </c>
    </row>
    <row r="537" spans="1:76">
      <c r="A537" s="1">
        <v>2015</v>
      </c>
      <c r="B537" s="1">
        <v>10</v>
      </c>
      <c r="C537" s="4">
        <v>0.22969999999999999</v>
      </c>
      <c r="D537" s="4">
        <v>8.4353999999999996</v>
      </c>
      <c r="E537" s="2">
        <f t="shared" si="2229"/>
        <v>18725.658048082303</v>
      </c>
      <c r="F537" s="2">
        <f t="shared" si="2230"/>
        <v>76649.407854001431</v>
      </c>
      <c r="G537" s="5">
        <f t="shared" si="2231"/>
        <v>0.24430270986241862</v>
      </c>
      <c r="H537" s="4">
        <f t="shared" si="2232"/>
        <v>0.24527814904123771</v>
      </c>
      <c r="I537" s="4">
        <f t="shared" si="2233"/>
        <v>0.27592181996743559</v>
      </c>
      <c r="J537" s="4">
        <f t="shared" si="2234"/>
        <v>-3.064367092619788E-2</v>
      </c>
      <c r="K537" s="2" t="str">
        <f t="shared" si="2242"/>
        <v xml:space="preserve">      SPX</v>
      </c>
      <c r="L537" s="11">
        <f t="shared" si="2243"/>
        <v>316654.94895639311</v>
      </c>
      <c r="M537" s="2">
        <f t="shared" si="2235"/>
        <v>60881.937176986714</v>
      </c>
      <c r="N537" s="2">
        <f t="shared" si="2236"/>
        <v>26793.158673473812</v>
      </c>
      <c r="O537" s="2">
        <f t="shared" si="2237"/>
        <v>34088.778503512898</v>
      </c>
      <c r="P537" s="2">
        <f t="shared" si="2244"/>
        <v>18725.658048082303</v>
      </c>
      <c r="Q537" s="2">
        <f t="shared" si="2245"/>
        <v>76649.407854001431</v>
      </c>
      <c r="S537" s="1">
        <f t="shared" si="2054"/>
        <v>2015</v>
      </c>
      <c r="T537" s="1">
        <f t="shared" si="2055"/>
        <v>10</v>
      </c>
      <c r="U537" s="4">
        <v>0.66139999999999999</v>
      </c>
      <c r="V537" s="4">
        <v>8.4174000000000007</v>
      </c>
      <c r="X537" s="6">
        <v>42278</v>
      </c>
      <c r="Y537" s="2" t="str">
        <f t="shared" si="2056"/>
        <v xml:space="preserve">      SPY</v>
      </c>
      <c r="Z537" s="11">
        <f t="shared" si="2077"/>
        <v>361494.46742594999</v>
      </c>
      <c r="AA537" s="16">
        <f t="shared" si="2098"/>
        <v>76112.284043631109</v>
      </c>
      <c r="AB537" s="16">
        <f t="shared" si="2099"/>
        <v>33962.63977832043</v>
      </c>
      <c r="AC537" s="16">
        <f t="shared" si="2100"/>
        <v>42149.644265310686</v>
      </c>
      <c r="AD537" s="2">
        <f t="shared" si="2223"/>
        <v>31354.959160486382</v>
      </c>
      <c r="AE537" s="2">
        <f t="shared" si="2224"/>
        <v>74411.441576443292</v>
      </c>
      <c r="AF537" s="12" t="str">
        <f t="shared" si="2288"/>
        <v/>
      </c>
      <c r="AG537" s="13" t="str">
        <f t="shared" si="2282"/>
        <v/>
      </c>
      <c r="AH537" s="13" t="str">
        <f t="shared" ref="AH537:AI537" si="2299">IF($B537=12,((AD537/AD525)-1)*100,"")</f>
        <v/>
      </c>
      <c r="AI537" s="13" t="str">
        <f t="shared" si="2299"/>
        <v/>
      </c>
      <c r="AK537" s="12"/>
      <c r="AS537" s="7">
        <f t="shared" si="2284"/>
        <v>5.131520385437649</v>
      </c>
      <c r="AT537" s="7">
        <f t="shared" ref="AT537:AU537" si="2300">((AD537/AD525)-1)*100</f>
        <v>-31.748943644530492</v>
      </c>
      <c r="AU537" s="7">
        <f t="shared" si="2300"/>
        <v>5.1315203854376046</v>
      </c>
      <c r="AV537" s="7">
        <f t="shared" si="2291"/>
        <v>4.4408920985006262E-14</v>
      </c>
      <c r="AW537" s="7"/>
      <c r="AX537" s="7">
        <f t="shared" si="2202"/>
        <v>83.579643941416364</v>
      </c>
      <c r="AY537" s="7">
        <f t="shared" ref="AY537:AZ537" si="2301">((AD537/AD476)-1)*100</f>
        <v>-36.84659445561428</v>
      </c>
      <c r="AZ537" s="7">
        <f t="shared" si="2301"/>
        <v>101.67840073245138</v>
      </c>
      <c r="BA537" s="7">
        <f t="shared" si="2204"/>
        <v>-18.098756791035015</v>
      </c>
      <c r="BB537" s="7"/>
      <c r="BC537" s="7">
        <f t="shared" si="2144"/>
        <v>170.81536395044517</v>
      </c>
      <c r="BD537" s="7">
        <f t="shared" ref="BD537:BE537" si="2302">((AD537/AD425)-1)*100</f>
        <v>-35.867025749725279</v>
      </c>
      <c r="BE537" s="7">
        <f t="shared" si="2302"/>
        <v>98.140691580280958</v>
      </c>
      <c r="BF537" s="7">
        <f t="shared" si="2146"/>
        <v>72.674672370164217</v>
      </c>
      <c r="BH537" s="1">
        <f t="shared" si="2294"/>
        <v>424</v>
      </c>
      <c r="BI537" s="1">
        <f t="shared" si="2295"/>
        <v>341</v>
      </c>
      <c r="BJ537" s="1">
        <f t="shared" si="2296"/>
        <v>405</v>
      </c>
      <c r="BK537" s="1">
        <f t="shared" si="2297"/>
        <v>270</v>
      </c>
      <c r="BL537" s="1">
        <f t="shared" si="2298"/>
        <v>515</v>
      </c>
      <c r="BN537" s="1">
        <f t="shared" si="2210"/>
        <v>466</v>
      </c>
      <c r="BO537" s="1">
        <f t="shared" si="2211"/>
        <v>416</v>
      </c>
      <c r="BP537" s="1">
        <f t="shared" si="2212"/>
        <v>413</v>
      </c>
      <c r="BQ537" s="1">
        <f t="shared" si="2213"/>
        <v>234</v>
      </c>
      <c r="BR537" s="1">
        <f t="shared" si="2214"/>
        <v>466</v>
      </c>
      <c r="BT537" s="1">
        <f t="shared" si="2151"/>
        <v>415</v>
      </c>
      <c r="BU537" s="1">
        <f t="shared" si="2152"/>
        <v>403</v>
      </c>
      <c r="BV537" s="1">
        <f t="shared" si="2153"/>
        <v>395</v>
      </c>
      <c r="BW537" s="1">
        <f t="shared" si="2154"/>
        <v>235</v>
      </c>
      <c r="BX537" s="1">
        <f t="shared" si="2155"/>
        <v>415</v>
      </c>
    </row>
    <row r="538" spans="1:76">
      <c r="A538" s="1">
        <v>2015</v>
      </c>
      <c r="B538" s="1">
        <v>11</v>
      </c>
      <c r="C538" s="4">
        <v>-8.9661000000000008</v>
      </c>
      <c r="D538" s="4">
        <v>0.2974</v>
      </c>
      <c r="E538" s="2">
        <f t="shared" si="2229"/>
        <v>17046.696821833197</v>
      </c>
      <c r="F538" s="2">
        <f t="shared" si="2230"/>
        <v>76877.363192959237</v>
      </c>
      <c r="G538" s="5">
        <f t="shared" si="2231"/>
        <v>0.2217388333032006</v>
      </c>
      <c r="H538" s="4">
        <f t="shared" si="2232"/>
        <v>0.22285975310025</v>
      </c>
      <c r="I538" s="4">
        <f t="shared" si="2233"/>
        <v>0.26166313926632112</v>
      </c>
      <c r="J538" s="4">
        <f t="shared" si="2234"/>
        <v>-3.8803386166071124E-2</v>
      </c>
      <c r="K538" s="2" t="str">
        <f t="shared" si="2242"/>
        <v xml:space="preserve">      SPX</v>
      </c>
      <c r="L538" s="11">
        <f t="shared" si="2243"/>
        <v>317596.68077458942</v>
      </c>
      <c r="M538" s="2">
        <f t="shared" si="2235"/>
        <v>58581.015804433824</v>
      </c>
      <c r="N538" s="2">
        <f t="shared" si="2236"/>
        <v>24390.857273651476</v>
      </c>
      <c r="O538" s="2">
        <f t="shared" si="2237"/>
        <v>34190.158530782348</v>
      </c>
      <c r="P538" s="2">
        <f t="shared" si="2244"/>
        <v>17046.696821833197</v>
      </c>
      <c r="Q538" s="2">
        <f t="shared" si="2245"/>
        <v>76877.363192959237</v>
      </c>
      <c r="S538" s="1">
        <f t="shared" si="2054"/>
        <v>2015</v>
      </c>
      <c r="T538" s="1">
        <f t="shared" si="2055"/>
        <v>11</v>
      </c>
      <c r="U538" s="4">
        <v>-6.7016999999999998</v>
      </c>
      <c r="V538" s="4">
        <v>0.28999999999999998</v>
      </c>
      <c r="X538" s="6">
        <v>42309</v>
      </c>
      <c r="Y538" s="2" t="str">
        <f t="shared" si="2056"/>
        <v xml:space="preserve">      SPY</v>
      </c>
      <c r="Z538" s="11">
        <f t="shared" si="2077"/>
        <v>362542.80138148519</v>
      </c>
      <c r="AA538" s="16">
        <f t="shared" si="2098"/>
        <v>73958.443781976806</v>
      </c>
      <c r="AB538" s="16">
        <f t="shared" si="2099"/>
        <v>31686.56554829673</v>
      </c>
      <c r="AC538" s="16">
        <f t="shared" si="2100"/>
        <v>42271.87823368008</v>
      </c>
      <c r="AD538" s="2">
        <f t="shared" si="2223"/>
        <v>29253.643862428067</v>
      </c>
      <c r="AE538" s="2">
        <f t="shared" si="2224"/>
        <v>74627.234757014972</v>
      </c>
      <c r="AF538" s="12" t="str">
        <f t="shared" si="2288"/>
        <v/>
      </c>
      <c r="AG538" s="13" t="str">
        <f t="shared" si="2282"/>
        <v/>
      </c>
      <c r="AH538" s="13" t="str">
        <f t="shared" ref="AH538:AI538" si="2303">IF($B538=12,((AD538/AD526)-1)*100,"")</f>
        <v/>
      </c>
      <c r="AI538" s="13" t="str">
        <f t="shared" si="2303"/>
        <v/>
      </c>
      <c r="AK538" s="12"/>
      <c r="AS538" s="7">
        <f t="shared" si="2284"/>
        <v>2.6861584137596761</v>
      </c>
      <c r="AT538" s="7">
        <f t="shared" ref="AT538:AU538" si="2304">((AD538/AD526)-1)*100</f>
        <v>-29.980333211612486</v>
      </c>
      <c r="AU538" s="7">
        <f t="shared" si="2304"/>
        <v>2.6861584137596317</v>
      </c>
      <c r="AV538" s="7">
        <f t="shared" si="2291"/>
        <v>4.4408920985006262E-14</v>
      </c>
      <c r="AW538" s="7"/>
      <c r="AX538" s="7">
        <f t="shared" si="2202"/>
        <v>77.387273375192862</v>
      </c>
      <c r="AY538" s="7">
        <f t="shared" ref="AY538:AZ538" si="2305">((AD538/AD477)-1)*100</f>
        <v>-43.583716394499397</v>
      </c>
      <c r="AZ538" s="7">
        <f t="shared" si="2305"/>
        <v>94.87553650564638</v>
      </c>
      <c r="BA538" s="7">
        <f t="shared" si="2204"/>
        <v>-17.488263130453518</v>
      </c>
      <c r="BB538" s="7"/>
      <c r="BC538" s="7">
        <f t="shared" si="2144"/>
        <v>167.17234685675081</v>
      </c>
      <c r="BD538" s="7">
        <f t="shared" ref="BD538:BE538" si="2306">((AD538/AD426)-1)*100</f>
        <v>-41.140619516568812</v>
      </c>
      <c r="BE538" s="7">
        <f t="shared" si="2306"/>
        <v>97.51166350844332</v>
      </c>
      <c r="BF538" s="7">
        <f t="shared" si="2146"/>
        <v>69.660683348307487</v>
      </c>
      <c r="BH538" s="1">
        <f t="shared" si="2294"/>
        <v>425</v>
      </c>
      <c r="BI538" s="1">
        <f t="shared" si="2295"/>
        <v>341</v>
      </c>
      <c r="BJ538" s="1">
        <f t="shared" si="2296"/>
        <v>406</v>
      </c>
      <c r="BK538" s="1">
        <f t="shared" si="2297"/>
        <v>271</v>
      </c>
      <c r="BL538" s="1">
        <f t="shared" si="2298"/>
        <v>516</v>
      </c>
      <c r="BN538" s="1">
        <f t="shared" si="2210"/>
        <v>467</v>
      </c>
      <c r="BO538" s="1">
        <f t="shared" si="2211"/>
        <v>416</v>
      </c>
      <c r="BP538" s="1">
        <f t="shared" si="2212"/>
        <v>414</v>
      </c>
      <c r="BQ538" s="1">
        <f t="shared" si="2213"/>
        <v>234</v>
      </c>
      <c r="BR538" s="1">
        <f t="shared" si="2214"/>
        <v>467</v>
      </c>
      <c r="BT538" s="1">
        <f t="shared" si="2151"/>
        <v>416</v>
      </c>
      <c r="BU538" s="1">
        <f t="shared" si="2152"/>
        <v>403</v>
      </c>
      <c r="BV538" s="1">
        <f t="shared" si="2153"/>
        <v>396</v>
      </c>
      <c r="BW538" s="1">
        <f t="shared" si="2154"/>
        <v>236</v>
      </c>
      <c r="BX538" s="1">
        <f t="shared" si="2155"/>
        <v>416</v>
      </c>
    </row>
    <row r="539" spans="1:76">
      <c r="A539" s="1">
        <v>2015</v>
      </c>
      <c r="B539" s="1">
        <v>12</v>
      </c>
      <c r="C539" s="4">
        <v>-8.6296999999999997</v>
      </c>
      <c r="D539" s="4">
        <v>-1.5771999999999999</v>
      </c>
      <c r="E539" s="2">
        <f t="shared" si="2229"/>
        <v>15575.618026199458</v>
      </c>
      <c r="F539" s="2">
        <f t="shared" si="2230"/>
        <v>75664.853420679879</v>
      </c>
      <c r="G539" s="5">
        <f t="shared" si="2231"/>
        <v>0.20585010506268295</v>
      </c>
      <c r="H539" s="4">
        <f t="shared" si="2232"/>
        <v>0.2066600883025671</v>
      </c>
      <c r="I539" s="4">
        <f t="shared" si="2233"/>
        <v>0.24697549868641636</v>
      </c>
      <c r="J539" s="4">
        <f t="shared" si="2234"/>
        <v>-4.0315410383849254E-2</v>
      </c>
      <c r="K539" s="2" t="str">
        <f t="shared" si="2242"/>
        <v xml:space="preserve">      SPX</v>
      </c>
      <c r="L539" s="11">
        <f t="shared" si="2243"/>
        <v>312587.54592541262</v>
      </c>
      <c r="M539" s="2">
        <f t="shared" si="2235"/>
        <v>55936.910813942028</v>
      </c>
      <c r="N539" s="2">
        <f t="shared" si="2236"/>
        <v>22285.999463507174</v>
      </c>
      <c r="O539" s="2">
        <f t="shared" si="2237"/>
        <v>33650.91135043485</v>
      </c>
      <c r="P539" s="2">
        <f t="shared" si="2244"/>
        <v>15575.618026199458</v>
      </c>
      <c r="Q539" s="2">
        <f t="shared" si="2245"/>
        <v>75664.853420679879</v>
      </c>
      <c r="S539" s="1">
        <f t="shared" si="2054"/>
        <v>2015</v>
      </c>
      <c r="T539" s="1">
        <f t="shared" si="2055"/>
        <v>12</v>
      </c>
      <c r="U539" s="4">
        <v>-5.9859</v>
      </c>
      <c r="V539" s="4">
        <v>-1.5658000000000001</v>
      </c>
      <c r="X539" s="6">
        <v>42339</v>
      </c>
      <c r="Y539" s="2" t="str">
        <f t="shared" si="2056"/>
        <v xml:space="preserve">      SPY</v>
      </c>
      <c r="Z539" s="11">
        <f t="shared" si="2077"/>
        <v>356866.10619745392</v>
      </c>
      <c r="AA539" s="16">
        <f t="shared" si="2098"/>
        <v>71399.824585438357</v>
      </c>
      <c r="AB539" s="16">
        <f t="shared" si="2099"/>
        <v>29789.839421141238</v>
      </c>
      <c r="AC539" s="16">
        <f t="shared" si="2100"/>
        <v>41609.985164297119</v>
      </c>
      <c r="AD539" s="2">
        <f t="shared" si="2223"/>
        <v>27502.549994466986</v>
      </c>
      <c r="AE539" s="2">
        <f t="shared" si="2224"/>
        <v>73458.721515189638</v>
      </c>
      <c r="AF539" s="12">
        <f t="shared" si="2288"/>
        <v>2015</v>
      </c>
      <c r="AG539" s="13">
        <f t="shared" si="2282"/>
        <v>1.3427016539321324</v>
      </c>
      <c r="AH539" s="13">
        <f t="shared" ref="AH539:AI539" si="2307">IF($B539=12,((AD539/AD527)-1)*100,"")</f>
        <v>-27.445712925520127</v>
      </c>
      <c r="AI539" s="13">
        <f t="shared" si="2307"/>
        <v>1.3427016539321102</v>
      </c>
      <c r="AK539" s="12"/>
      <c r="AS539" s="7">
        <f t="shared" si="2284"/>
        <v>1.3427016539321324</v>
      </c>
      <c r="AT539" s="7">
        <f t="shared" ref="AT539:AU539" si="2308">((AD539/AD527)-1)*100</f>
        <v>-27.445712925520127</v>
      </c>
      <c r="AU539" s="7">
        <f t="shared" si="2308"/>
        <v>1.3427016539321102</v>
      </c>
      <c r="AV539" s="7">
        <f t="shared" si="2291"/>
        <v>2.2204460492503131E-14</v>
      </c>
      <c r="AW539" s="7"/>
      <c r="AX539" s="7">
        <f t="shared" si="2202"/>
        <v>74.591585923748013</v>
      </c>
      <c r="AY539" s="7">
        <f t="shared" ref="AY539:AZ539" si="2309">((AD539/AD478)-1)*100</f>
        <v>-46.706635955074852</v>
      </c>
      <c r="AZ539" s="7">
        <f t="shared" si="2309"/>
        <v>91.80422771535855</v>
      </c>
      <c r="BA539" s="7">
        <f t="shared" si="2204"/>
        <v>-17.212641791610537</v>
      </c>
      <c r="BB539" s="7"/>
      <c r="BC539" s="7">
        <f t="shared" si="2144"/>
        <v>170.33504681172977</v>
      </c>
      <c r="BD539" s="7">
        <f t="shared" ref="BD539:BE539" si="2310">((AD539/AD427)-1)*100</f>
        <v>-43.118176501169295</v>
      </c>
      <c r="BE539" s="7">
        <f t="shared" si="2310"/>
        <v>89.924648987585897</v>
      </c>
      <c r="BF539" s="7">
        <f t="shared" si="2146"/>
        <v>80.410397824143871</v>
      </c>
      <c r="BH539" s="1">
        <f t="shared" si="2294"/>
        <v>426</v>
      </c>
      <c r="BI539" s="1">
        <f t="shared" si="2295"/>
        <v>341</v>
      </c>
      <c r="BJ539" s="1">
        <f t="shared" si="2296"/>
        <v>407</v>
      </c>
      <c r="BK539" s="1">
        <f t="shared" si="2297"/>
        <v>272</v>
      </c>
      <c r="BL539" s="1">
        <f t="shared" si="2298"/>
        <v>517</v>
      </c>
      <c r="BN539" s="1">
        <f t="shared" si="2210"/>
        <v>468</v>
      </c>
      <c r="BO539" s="1">
        <f t="shared" si="2211"/>
        <v>416</v>
      </c>
      <c r="BP539" s="1">
        <f t="shared" si="2212"/>
        <v>415</v>
      </c>
      <c r="BQ539" s="1">
        <f t="shared" si="2213"/>
        <v>234</v>
      </c>
      <c r="BR539" s="1">
        <f t="shared" si="2214"/>
        <v>468</v>
      </c>
      <c r="BT539" s="1">
        <f t="shared" si="2151"/>
        <v>417</v>
      </c>
      <c r="BU539" s="1">
        <f t="shared" si="2152"/>
        <v>403</v>
      </c>
      <c r="BV539" s="1">
        <f t="shared" si="2153"/>
        <v>397</v>
      </c>
      <c r="BW539" s="1">
        <f t="shared" si="2154"/>
        <v>237</v>
      </c>
      <c r="BX539" s="1">
        <f t="shared" si="2155"/>
        <v>417</v>
      </c>
    </row>
    <row r="540" spans="1:76">
      <c r="A540" s="1">
        <v>2016</v>
      </c>
      <c r="B540" s="1">
        <v>1</v>
      </c>
      <c r="C540" s="4">
        <v>-5.1703999999999999</v>
      </c>
      <c r="D540" s="4">
        <v>-4.9623999999999997</v>
      </c>
      <c r="E540" s="2">
        <f t="shared" si="2229"/>
        <v>14770.296271772841</v>
      </c>
      <c r="F540" s="2">
        <f t="shared" si="2230"/>
        <v>71910.06073453206</v>
      </c>
      <c r="G540" s="5">
        <f t="shared" si="2231"/>
        <v>0.20539957998783848</v>
      </c>
      <c r="H540" s="4">
        <f t="shared" si="2232"/>
        <v>0.20545960419330173</v>
      </c>
      <c r="I540" s="4">
        <f t="shared" si="2233"/>
        <v>0.23603446744994849</v>
      </c>
      <c r="J540" s="4">
        <f t="shared" si="2234"/>
        <v>-3.0574863256646767E-2</v>
      </c>
      <c r="K540" s="2" t="str">
        <f t="shared" si="2242"/>
        <v xml:space="preserve">      SPX</v>
      </c>
      <c r="L540" s="11">
        <f t="shared" si="2243"/>
        <v>297075.70154640992</v>
      </c>
      <c r="M540" s="2">
        <f t="shared" si="2235"/>
        <v>53102.923164464475</v>
      </c>
      <c r="N540" s="2">
        <f t="shared" si="2236"/>
        <v>26522.374388608987</v>
      </c>
      <c r="O540" s="2">
        <f t="shared" si="2237"/>
        <v>26580.548775855485</v>
      </c>
      <c r="P540" s="2">
        <f t="shared" si="2244"/>
        <v>14770.296271772841</v>
      </c>
      <c r="Q540" s="2">
        <f t="shared" si="2245"/>
        <v>71910.06073453206</v>
      </c>
      <c r="S540" s="1">
        <f t="shared" si="2054"/>
        <v>2016</v>
      </c>
      <c r="T540" s="1">
        <f t="shared" si="2055"/>
        <v>1</v>
      </c>
      <c r="U540" s="4">
        <v>-4.0449000000000002</v>
      </c>
      <c r="V540" s="4">
        <v>-4.9703999999999997</v>
      </c>
      <c r="X540" s="6">
        <v>42370</v>
      </c>
      <c r="Y540" s="2" t="str">
        <f t="shared" si="2056"/>
        <v xml:space="preserve">      SPY</v>
      </c>
      <c r="Z540" s="11">
        <f t="shared" si="2077"/>
        <v>339128.4332550157</v>
      </c>
      <c r="AA540" s="16">
        <f t="shared" si="2098"/>
        <v>68181.37039251285</v>
      </c>
      <c r="AB540" s="16">
        <f t="shared" si="2099"/>
        <v>34255.88654039098</v>
      </c>
      <c r="AC540" s="16">
        <f t="shared" si="2100"/>
        <v>33925.483852121863</v>
      </c>
      <c r="AD540" s="2">
        <f t="shared" si="2223"/>
        <v>26390.099349740791</v>
      </c>
      <c r="AE540" s="2">
        <f t="shared" si="2224"/>
        <v>69807.529220998651</v>
      </c>
      <c r="AF540" s="12" t="str">
        <f t="shared" si="2288"/>
        <v/>
      </c>
      <c r="AG540" s="13" t="str">
        <f t="shared" si="2282"/>
        <v/>
      </c>
      <c r="AH540" s="13" t="str">
        <f t="shared" ref="AH540:AI540" si="2311">IF($B540=12,((AD540/AD528)-1)*100,"")</f>
        <v/>
      </c>
      <c r="AI540" s="13" t="str">
        <f t="shared" si="2311"/>
        <v/>
      </c>
      <c r="AK540" s="12"/>
      <c r="AS540" s="7">
        <f t="shared" si="2284"/>
        <v>-0.70649586257139907</v>
      </c>
      <c r="AT540" s="7">
        <f t="shared" ref="AT540:AU540" si="2312">((AD540/AD528)-1)*100</f>
        <v>-26.716275035153448</v>
      </c>
      <c r="AU540" s="7">
        <f t="shared" si="2312"/>
        <v>-0.70649586257143238</v>
      </c>
      <c r="AV540" s="7">
        <f t="shared" si="2291"/>
        <v>3.3306690738754696E-14</v>
      </c>
      <c r="AW540" s="7"/>
      <c r="AX540" s="7">
        <f t="shared" si="2202"/>
        <v>55.564741320638603</v>
      </c>
      <c r="AY540" s="7">
        <f t="shared" ref="AY540:AZ540" si="2313">((AD540/AD479)-1)*100</f>
        <v>-53.536482622034029</v>
      </c>
      <c r="AZ540" s="7">
        <f t="shared" si="2313"/>
        <v>70.901563846130557</v>
      </c>
      <c r="BA540" s="7">
        <f t="shared" si="2204"/>
        <v>-15.336822525491954</v>
      </c>
      <c r="BB540" s="7"/>
      <c r="BC540" s="7">
        <f t="shared" si="2144"/>
        <v>150.47439679051328</v>
      </c>
      <c r="BD540" s="7">
        <f t="shared" ref="BD540:BE540" si="2314">((AD540/AD428)-1)*100</f>
        <v>-42.817709817166204</v>
      </c>
      <c r="BE540" s="7">
        <f t="shared" si="2314"/>
        <v>75.97149334450053</v>
      </c>
      <c r="BF540" s="7">
        <f t="shared" si="2146"/>
        <v>74.502903446012752</v>
      </c>
      <c r="BH540" s="1">
        <f t="shared" si="2294"/>
        <v>426</v>
      </c>
      <c r="BI540" s="1">
        <f t="shared" si="2295"/>
        <v>341</v>
      </c>
      <c r="BJ540" s="1">
        <f t="shared" si="2296"/>
        <v>407</v>
      </c>
      <c r="BK540" s="1">
        <f t="shared" si="2297"/>
        <v>273</v>
      </c>
      <c r="BL540" s="1">
        <f t="shared" si="2298"/>
        <v>518</v>
      </c>
      <c r="BN540" s="1">
        <f t="shared" si="2210"/>
        <v>469</v>
      </c>
      <c r="BO540" s="1">
        <f t="shared" si="2211"/>
        <v>416</v>
      </c>
      <c r="BP540" s="1">
        <f t="shared" si="2212"/>
        <v>416</v>
      </c>
      <c r="BQ540" s="1">
        <f t="shared" si="2213"/>
        <v>234</v>
      </c>
      <c r="BR540" s="1">
        <f t="shared" si="2214"/>
        <v>469</v>
      </c>
      <c r="BT540" s="1">
        <f t="shared" si="2151"/>
        <v>418</v>
      </c>
      <c r="BU540" s="1">
        <f t="shared" si="2152"/>
        <v>403</v>
      </c>
      <c r="BV540" s="1">
        <f t="shared" si="2153"/>
        <v>398</v>
      </c>
      <c r="BW540" s="1">
        <f t="shared" si="2154"/>
        <v>238</v>
      </c>
      <c r="BX540" s="1">
        <f t="shared" si="2155"/>
        <v>418</v>
      </c>
    </row>
    <row r="541" spans="1:76">
      <c r="A541" s="1">
        <v>2016</v>
      </c>
      <c r="B541" s="1">
        <v>2</v>
      </c>
      <c r="C541" s="4">
        <v>-2.0108000000000001</v>
      </c>
      <c r="D541" s="4">
        <v>-0.13489999999999999</v>
      </c>
      <c r="E541" s="2">
        <f t="shared" si="2229"/>
        <v>14473.295154340032</v>
      </c>
      <c r="F541" s="2">
        <f t="shared" si="2230"/>
        <v>71813.054062601179</v>
      </c>
      <c r="G541" s="5">
        <f t="shared" si="2231"/>
        <v>0.20154128442613387</v>
      </c>
      <c r="H541" s="4">
        <f t="shared" si="2232"/>
        <v>0.20172787108171328</v>
      </c>
      <c r="I541" s="4">
        <f t="shared" si="2233"/>
        <v>0.22695731402262886</v>
      </c>
      <c r="J541" s="4">
        <f t="shared" si="2234"/>
        <v>-2.5229442940915586E-2</v>
      </c>
      <c r="K541" s="2" t="str">
        <f t="shared" si="2242"/>
        <v xml:space="preserve">      SPX</v>
      </c>
      <c r="L541" s="11">
        <f t="shared" si="2243"/>
        <v>296674.94642502378</v>
      </c>
      <c r="M541" s="2">
        <f t="shared" si="2235"/>
        <v>52533.754099959689</v>
      </c>
      <c r="N541" s="2">
        <f t="shared" si="2236"/>
        <v>25989.062484402835</v>
      </c>
      <c r="O541" s="2">
        <f t="shared" si="2237"/>
        <v>26544.691615556854</v>
      </c>
      <c r="P541" s="2">
        <f t="shared" si="2244"/>
        <v>14473.295154340032</v>
      </c>
      <c r="Q541" s="2">
        <f t="shared" si="2245"/>
        <v>71813.054062601179</v>
      </c>
      <c r="S541" s="1">
        <f t="shared" si="2054"/>
        <v>2016</v>
      </c>
      <c r="T541" s="1">
        <f t="shared" si="2055"/>
        <v>2</v>
      </c>
      <c r="U541" s="4">
        <v>-0.62450000000000006</v>
      </c>
      <c r="V541" s="4">
        <v>-0.14979999999999999</v>
      </c>
      <c r="X541" s="6">
        <v>42401</v>
      </c>
      <c r="Y541" s="2" t="str">
        <f t="shared" si="2056"/>
        <v xml:space="preserve">      SPY</v>
      </c>
      <c r="Z541" s="11">
        <f t="shared" si="2077"/>
        <v>338620.4188619997</v>
      </c>
      <c r="AA541" s="16">
        <f t="shared" si="2098"/>
        <v>67916.622006257618</v>
      </c>
      <c r="AB541" s="16">
        <f t="shared" si="2099"/>
        <v>34041.958528946234</v>
      </c>
      <c r="AC541" s="16">
        <f t="shared" si="2100"/>
        <v>33874.663477311384</v>
      </c>
      <c r="AD541" s="2">
        <f t="shared" si="2223"/>
        <v>26225.293179301658</v>
      </c>
      <c r="AE541" s="2">
        <f t="shared" si="2224"/>
        <v>69702.957542225602</v>
      </c>
      <c r="AF541" s="12" t="str">
        <f t="shared" si="2288"/>
        <v/>
      </c>
      <c r="AG541" s="13" t="str">
        <f t="shared" si="2282"/>
        <v/>
      </c>
      <c r="AH541" s="13" t="str">
        <f t="shared" ref="AH541:AI541" si="2315">IF($B541=12,((AD541/AD529)-1)*100,"")</f>
        <v/>
      </c>
      <c r="AI541" s="13" t="str">
        <f t="shared" si="2315"/>
        <v/>
      </c>
      <c r="AK541" s="12"/>
      <c r="AS541" s="7">
        <f t="shared" si="2284"/>
        <v>-6.234117387817129</v>
      </c>
      <c r="AT541" s="7">
        <f t="shared" ref="AT541:AU541" si="2316">((AD541/AD529)-1)*100</f>
        <v>-30.155053887531302</v>
      </c>
      <c r="AU541" s="7">
        <f t="shared" si="2316"/>
        <v>-6.2341173878171618</v>
      </c>
      <c r="AV541" s="7">
        <f t="shared" si="2291"/>
        <v>3.2862601528904634E-14</v>
      </c>
      <c r="AW541" s="7"/>
      <c r="AX541" s="7">
        <f t="shared" si="2202"/>
        <v>49.842379603736987</v>
      </c>
      <c r="AY541" s="7">
        <f t="shared" ref="AY541:AZ541" si="2317">((AD541/AD480)-1)*100</f>
        <v>-55.458384818614313</v>
      </c>
      <c r="AZ541" s="7">
        <f t="shared" si="2317"/>
        <v>66.699606908361233</v>
      </c>
      <c r="BA541" s="7">
        <f t="shared" si="2204"/>
        <v>-16.857227304624246</v>
      </c>
      <c r="BB541" s="7"/>
      <c r="BC541" s="7">
        <f t="shared" si="2144"/>
        <v>142.21649260866479</v>
      </c>
      <c r="BD541" s="7">
        <f t="shared" ref="BD541:BE541" si="2318">((AD541/AD429)-1)*100</f>
        <v>-43.855509027903707</v>
      </c>
      <c r="BE541" s="7">
        <f t="shared" si="2318"/>
        <v>70.169879489368483</v>
      </c>
      <c r="BF541" s="7">
        <f t="shared" si="2146"/>
        <v>72.04661311929631</v>
      </c>
      <c r="BH541" s="1">
        <f t="shared" si="2294"/>
        <v>426</v>
      </c>
      <c r="BI541" s="1">
        <f t="shared" si="2295"/>
        <v>341</v>
      </c>
      <c r="BJ541" s="1">
        <f t="shared" si="2296"/>
        <v>407</v>
      </c>
      <c r="BK541" s="1">
        <f t="shared" si="2297"/>
        <v>274</v>
      </c>
      <c r="BL541" s="1">
        <f t="shared" si="2298"/>
        <v>519</v>
      </c>
      <c r="BN541" s="1">
        <f t="shared" si="2210"/>
        <v>470</v>
      </c>
      <c r="BO541" s="1">
        <f t="shared" si="2211"/>
        <v>416</v>
      </c>
      <c r="BP541" s="1">
        <f t="shared" si="2212"/>
        <v>417</v>
      </c>
      <c r="BQ541" s="1">
        <f t="shared" si="2213"/>
        <v>234</v>
      </c>
      <c r="BR541" s="1">
        <f t="shared" si="2214"/>
        <v>470</v>
      </c>
      <c r="BT541" s="1">
        <f t="shared" si="2151"/>
        <v>419</v>
      </c>
      <c r="BU541" s="1">
        <f t="shared" si="2152"/>
        <v>403</v>
      </c>
      <c r="BV541" s="1">
        <f t="shared" si="2153"/>
        <v>399</v>
      </c>
      <c r="BW541" s="1">
        <f t="shared" si="2154"/>
        <v>239</v>
      </c>
      <c r="BX541" s="1">
        <f t="shared" si="2155"/>
        <v>419</v>
      </c>
    </row>
    <row r="542" spans="1:76">
      <c r="A542" s="1">
        <v>2016</v>
      </c>
      <c r="B542" s="1">
        <v>3</v>
      </c>
      <c r="C542" s="4">
        <v>4.9306000000000001</v>
      </c>
      <c r="D542" s="4">
        <v>6.7838000000000003</v>
      </c>
      <c r="E542" s="2">
        <f t="shared" si="2229"/>
        <v>15186.915445219924</v>
      </c>
      <c r="F542" s="2">
        <f t="shared" si="2230"/>
        <v>76684.70802409992</v>
      </c>
      <c r="G542" s="5">
        <f t="shared" si="2231"/>
        <v>0.19804359743336428</v>
      </c>
      <c r="H542" s="4">
        <f t="shared" si="2232"/>
        <v>0.19821903903566662</v>
      </c>
      <c r="I542" s="4">
        <f t="shared" si="2233"/>
        <v>0.2193484412359803</v>
      </c>
      <c r="J542" s="4">
        <f t="shared" si="2234"/>
        <v>-2.1129402200313674E-2</v>
      </c>
      <c r="K542" s="2" t="str">
        <f t="shared" si="2242"/>
        <v xml:space="preserve">      SPX</v>
      </c>
      <c r="L542" s="11">
        <f t="shared" si="2243"/>
        <v>316800.78144060454</v>
      </c>
      <c r="M542" s="2">
        <f t="shared" si="2235"/>
        <v>55615.909604631801</v>
      </c>
      <c r="N542" s="2">
        <f t="shared" si="2236"/>
        <v>27270.479199258803</v>
      </c>
      <c r="O542" s="2">
        <f t="shared" si="2237"/>
        <v>28345.430405373001</v>
      </c>
      <c r="P542" s="2">
        <f t="shared" si="2244"/>
        <v>15186.915445219924</v>
      </c>
      <c r="Q542" s="2">
        <f t="shared" si="2245"/>
        <v>76684.70802409992</v>
      </c>
      <c r="S542" s="1">
        <f t="shared" si="2054"/>
        <v>2016</v>
      </c>
      <c r="T542" s="1">
        <f t="shared" si="2055"/>
        <v>3</v>
      </c>
      <c r="U542" s="4">
        <v>4.4775999999999998</v>
      </c>
      <c r="V542" s="4">
        <v>6.7428999999999997</v>
      </c>
      <c r="X542" s="6">
        <v>42430</v>
      </c>
      <c r="Y542" s="2" t="str">
        <f t="shared" si="2056"/>
        <v xml:space="preserve">      SPY</v>
      </c>
      <c r="Z542" s="11">
        <f t="shared" si="2077"/>
        <v>361453.25508544547</v>
      </c>
      <c r="AA542" s="16">
        <f t="shared" si="2098"/>
        <v>71725.019424961341</v>
      </c>
      <c r="AB542" s="16">
        <f t="shared" si="2099"/>
        <v>35566.22126403833</v>
      </c>
      <c r="AC542" s="16">
        <f t="shared" si="2100"/>
        <v>36158.798160923012</v>
      </c>
      <c r="AD542" s="2">
        <f t="shared" si="2223"/>
        <v>27399.556906698068</v>
      </c>
      <c r="AE542" s="2">
        <f t="shared" si="2224"/>
        <v>74402.958266340327</v>
      </c>
      <c r="AF542" s="12" t="str">
        <f t="shared" si="2288"/>
        <v/>
      </c>
      <c r="AG542" s="13" t="str">
        <f t="shared" si="2282"/>
        <v/>
      </c>
      <c r="AH542" s="13" t="str">
        <f t="shared" ref="AH542:AI542" si="2319">IF($B542=12,((AD542/AD530)-1)*100,"")</f>
        <v/>
      </c>
      <c r="AI542" s="13" t="str">
        <f t="shared" si="2319"/>
        <v/>
      </c>
      <c r="AK542" s="12"/>
      <c r="AS542" s="7">
        <f t="shared" si="2284"/>
        <v>1.7051270097873328</v>
      </c>
      <c r="AT542" s="7">
        <f t="shared" ref="AT542:AU542" si="2320">((AD542/AD530)-1)*100</f>
        <v>-22.113339873027993</v>
      </c>
      <c r="AU542" s="7">
        <f t="shared" si="2320"/>
        <v>1.7051270097872884</v>
      </c>
      <c r="AV542" s="7">
        <f t="shared" si="2291"/>
        <v>4.4408920985006262E-14</v>
      </c>
      <c r="AW542" s="7"/>
      <c r="AX542" s="7">
        <f t="shared" si="2202"/>
        <v>53.914499992337639</v>
      </c>
      <c r="AY542" s="7">
        <f t="shared" ref="AY542:AZ542" si="2321">((AD542/AD481)-1)*100</f>
        <v>-55.218872289953879</v>
      </c>
      <c r="AZ542" s="7">
        <f t="shared" si="2321"/>
        <v>72.066670956167272</v>
      </c>
      <c r="BA542" s="7">
        <f t="shared" si="2204"/>
        <v>-18.152170963829633</v>
      </c>
      <c r="BB542" s="7"/>
      <c r="BC542" s="7">
        <f t="shared" si="2144"/>
        <v>153.75521865319689</v>
      </c>
      <c r="BD542" s="7">
        <f t="shared" ref="BD542:BE542" si="2322">((AD542/AD430)-1)*100</f>
        <v>-44.87110081279927</v>
      </c>
      <c r="BE542" s="7">
        <f t="shared" si="2322"/>
        <v>78.276443990041258</v>
      </c>
      <c r="BF542" s="7">
        <f t="shared" si="2146"/>
        <v>75.478774663155633</v>
      </c>
      <c r="BH542" s="1">
        <f t="shared" si="2294"/>
        <v>427</v>
      </c>
      <c r="BI542" s="1">
        <f t="shared" si="2295"/>
        <v>341</v>
      </c>
      <c r="BJ542" s="1">
        <f t="shared" si="2296"/>
        <v>408</v>
      </c>
      <c r="BK542" s="1">
        <f t="shared" si="2297"/>
        <v>275</v>
      </c>
      <c r="BL542" s="1">
        <f t="shared" si="2298"/>
        <v>520</v>
      </c>
      <c r="BN542" s="1">
        <f t="shared" si="2210"/>
        <v>471</v>
      </c>
      <c r="BO542" s="1">
        <f t="shared" si="2211"/>
        <v>416</v>
      </c>
      <c r="BP542" s="1">
        <f t="shared" si="2212"/>
        <v>418</v>
      </c>
      <c r="BQ542" s="1">
        <f t="shared" si="2213"/>
        <v>234</v>
      </c>
      <c r="BR542" s="1">
        <f t="shared" si="2214"/>
        <v>471</v>
      </c>
      <c r="BT542" s="1">
        <f t="shared" si="2151"/>
        <v>420</v>
      </c>
      <c r="BU542" s="1">
        <f t="shared" si="2152"/>
        <v>403</v>
      </c>
      <c r="BV542" s="1">
        <f t="shared" si="2153"/>
        <v>400</v>
      </c>
      <c r="BW542" s="1">
        <f t="shared" si="2154"/>
        <v>240</v>
      </c>
      <c r="BX542" s="1">
        <f t="shared" si="2155"/>
        <v>420</v>
      </c>
    </row>
    <row r="543" spans="1:76">
      <c r="A543" s="1">
        <v>2016</v>
      </c>
      <c r="B543" s="1">
        <v>4</v>
      </c>
      <c r="C543" s="4">
        <v>10.139699999999999</v>
      </c>
      <c r="D543" s="4">
        <v>0.38769999999999999</v>
      </c>
      <c r="E543" s="2">
        <f t="shared" si="2229"/>
        <v>16726.823110618887</v>
      </c>
      <c r="F543" s="2">
        <f t="shared" si="2230"/>
        <v>76982.014637109343</v>
      </c>
      <c r="G543" s="5">
        <f t="shared" si="2231"/>
        <v>0.21728222091183994</v>
      </c>
      <c r="H543" s="4">
        <f t="shared" si="2232"/>
        <v>0.21637445034630787</v>
      </c>
      <c r="I543" s="4">
        <f t="shared" si="2233"/>
        <v>0.21880469904541705</v>
      </c>
      <c r="J543" s="4">
        <f t="shared" si="2234"/>
        <v>-2.4302486991091832E-3</v>
      </c>
      <c r="K543" s="2" t="str">
        <f t="shared" si="2242"/>
        <v xml:space="preserve">      SPX</v>
      </c>
      <c r="L543" s="11">
        <f t="shared" si="2243"/>
        <v>318029.01807024976</v>
      </c>
      <c r="M543" s="2">
        <f t="shared" si="2235"/>
        <v>58490.949617680679</v>
      </c>
      <c r="N543" s="2">
        <f t="shared" si="2236"/>
        <v>30035.623978626048</v>
      </c>
      <c r="O543" s="2">
        <f t="shared" si="2237"/>
        <v>28455.32563905463</v>
      </c>
      <c r="P543" s="2">
        <f t="shared" si="2244"/>
        <v>16726.823110618887</v>
      </c>
      <c r="Q543" s="2">
        <f t="shared" si="2245"/>
        <v>76982.014637109343</v>
      </c>
      <c r="S543" s="1">
        <f t="shared" si="2054"/>
        <v>2016</v>
      </c>
      <c r="T543" s="1">
        <f t="shared" si="2055"/>
        <v>4</v>
      </c>
      <c r="U543" s="4">
        <v>9.3232999999999997</v>
      </c>
      <c r="V543" s="4">
        <v>0.37830000000000003</v>
      </c>
      <c r="X543" s="6">
        <v>42461</v>
      </c>
      <c r="Y543" s="2" t="str">
        <f t="shared" si="2056"/>
        <v xml:space="preserve">      SPY</v>
      </c>
      <c r="Z543" s="11">
        <f t="shared" si="2077"/>
        <v>362820.63274943375</v>
      </c>
      <c r="AA543" s="16">
        <f t="shared" si="2098"/>
        <v>75177.753665514203</v>
      </c>
      <c r="AB543" s="16">
        <f t="shared" si="2099"/>
        <v>38882.166771148411</v>
      </c>
      <c r="AC543" s="16">
        <f t="shared" si="2100"/>
        <v>36295.586894365784</v>
      </c>
      <c r="AD543" s="2">
        <f t="shared" si="2223"/>
        <v>29954.099795780246</v>
      </c>
      <c r="AE543" s="2">
        <f t="shared" si="2224"/>
        <v>74684.424657461903</v>
      </c>
      <c r="AF543" s="12" t="str">
        <f t="shared" si="2288"/>
        <v/>
      </c>
      <c r="AG543" s="13" t="str">
        <f t="shared" si="2282"/>
        <v/>
      </c>
      <c r="AH543" s="13" t="str">
        <f t="shared" ref="AH543:AI543" si="2323">IF($B543=12,((AD543/AD531)-1)*100,"")</f>
        <v/>
      </c>
      <c r="AI543" s="13" t="str">
        <f t="shared" si="2323"/>
        <v/>
      </c>
      <c r="AK543" s="12"/>
      <c r="AS543" s="7">
        <f t="shared" si="2284"/>
        <v>1.1260451687618911</v>
      </c>
      <c r="AT543" s="7">
        <f t="shared" ref="AT543:AU543" si="2324">((AD543/AD531)-1)*100</f>
        <v>-20.459571705459968</v>
      </c>
      <c r="AU543" s="7">
        <f t="shared" si="2324"/>
        <v>1.1260451687618689</v>
      </c>
      <c r="AV543" s="7">
        <f t="shared" si="2291"/>
        <v>2.2204460492503131E-14</v>
      </c>
      <c r="AW543" s="7"/>
      <c r="AX543" s="7">
        <f t="shared" si="2202"/>
        <v>50.050754684506728</v>
      </c>
      <c r="AY543" s="7">
        <f t="shared" ref="AY543:AZ543" si="2325">((AD543/AD482)-1)*100</f>
        <v>-52.452622213963416</v>
      </c>
      <c r="AZ543" s="7">
        <f t="shared" si="2325"/>
        <v>72.637840490088053</v>
      </c>
      <c r="BA543" s="7">
        <f t="shared" si="2204"/>
        <v>-22.587085805581324</v>
      </c>
      <c r="BB543" s="7"/>
      <c r="BC543" s="7">
        <f t="shared" si="2144"/>
        <v>151.20979319117231</v>
      </c>
      <c r="BD543" s="7">
        <f t="shared" ref="BD543:BE543" si="2326">((AD543/AD431)-1)*100</f>
        <v>-38.301971629651497</v>
      </c>
      <c r="BE543" s="7">
        <f t="shared" si="2326"/>
        <v>76.488148158255285</v>
      </c>
      <c r="BF543" s="7">
        <f t="shared" si="2146"/>
        <v>74.721645032917024</v>
      </c>
      <c r="BH543" s="1">
        <f t="shared" si="2294"/>
        <v>428</v>
      </c>
      <c r="BI543" s="1">
        <f t="shared" si="2295"/>
        <v>341</v>
      </c>
      <c r="BJ543" s="1">
        <f t="shared" si="2296"/>
        <v>409</v>
      </c>
      <c r="BK543" s="1">
        <f t="shared" si="2297"/>
        <v>276</v>
      </c>
      <c r="BL543" s="1">
        <f t="shared" si="2298"/>
        <v>521</v>
      </c>
      <c r="BN543" s="1">
        <f t="shared" si="2210"/>
        <v>472</v>
      </c>
      <c r="BO543" s="1">
        <f t="shared" si="2211"/>
        <v>416</v>
      </c>
      <c r="BP543" s="1">
        <f t="shared" si="2212"/>
        <v>419</v>
      </c>
      <c r="BQ543" s="1">
        <f t="shared" si="2213"/>
        <v>234</v>
      </c>
      <c r="BR543" s="1">
        <f t="shared" si="2214"/>
        <v>472</v>
      </c>
      <c r="BT543" s="1">
        <f t="shared" si="2151"/>
        <v>421</v>
      </c>
      <c r="BU543" s="1">
        <f t="shared" si="2152"/>
        <v>403</v>
      </c>
      <c r="BV543" s="1">
        <f t="shared" si="2153"/>
        <v>401</v>
      </c>
      <c r="BW543" s="1">
        <f t="shared" si="2154"/>
        <v>241</v>
      </c>
      <c r="BX543" s="1">
        <f t="shared" si="2155"/>
        <v>421</v>
      </c>
    </row>
    <row r="544" spans="1:76">
      <c r="A544" s="1">
        <v>2016</v>
      </c>
      <c r="B544" s="1">
        <v>5</v>
      </c>
      <c r="C544" s="4">
        <v>2.2183000000000002</v>
      </c>
      <c r="D544" s="4">
        <v>1.7958000000000001</v>
      </c>
      <c r="E544" s="2">
        <f t="shared" si="2229"/>
        <v>17097.874227681747</v>
      </c>
      <c r="F544" s="2">
        <f t="shared" si="2230"/>
        <v>78364.457655962542</v>
      </c>
      <c r="G544" s="5">
        <f t="shared" si="2231"/>
        <v>0.21818404336753316</v>
      </c>
      <c r="H544" s="4">
        <f t="shared" si="2232"/>
        <v>0.21809787227128433</v>
      </c>
      <c r="I544" s="4">
        <f t="shared" si="2233"/>
        <v>0.21864136860386868</v>
      </c>
      <c r="J544" s="4">
        <f t="shared" si="2234"/>
        <v>-5.4349633258435337E-4</v>
      </c>
      <c r="K544" s="2" t="str">
        <f t="shared" si="2242"/>
        <v xml:space="preserve">      SPX</v>
      </c>
      <c r="L544" s="11">
        <f t="shared" si="2243"/>
        <v>323740.18317675526</v>
      </c>
      <c r="M544" s="2">
        <f t="shared" si="2235"/>
        <v>59668.230602224678</v>
      </c>
      <c r="N544" s="2">
        <f t="shared" si="2236"/>
        <v>30701.904225343911</v>
      </c>
      <c r="O544" s="2">
        <f t="shared" si="2237"/>
        <v>28966.32637688077</v>
      </c>
      <c r="P544" s="2">
        <f t="shared" si="2244"/>
        <v>17097.874227681747</v>
      </c>
      <c r="Q544" s="2">
        <f t="shared" si="2245"/>
        <v>78364.457655962542</v>
      </c>
      <c r="S544" s="1">
        <f t="shared" si="2054"/>
        <v>2016</v>
      </c>
      <c r="T544" s="1">
        <f t="shared" si="2055"/>
        <v>5</v>
      </c>
      <c r="U544" s="4">
        <v>1.3754999999999999</v>
      </c>
      <c r="V544" s="4">
        <v>1.7775000000000001</v>
      </c>
      <c r="X544" s="6">
        <v>42491</v>
      </c>
      <c r="Y544" s="2" t="str">
        <f t="shared" si="2056"/>
        <v xml:space="preserve">      SPY</v>
      </c>
      <c r="Z544" s="11">
        <f t="shared" si="2077"/>
        <v>369269.76949655497</v>
      </c>
      <c r="AA544" s="16">
        <f t="shared" si="2098"/>
        <v>76357.731926498702</v>
      </c>
      <c r="AB544" s="16">
        <f t="shared" si="2099"/>
        <v>39416.990975085559</v>
      </c>
      <c r="AC544" s="16">
        <f t="shared" si="2100"/>
        <v>36940.740951413143</v>
      </c>
      <c r="AD544" s="2">
        <f t="shared" si="2223"/>
        <v>30366.118438471203</v>
      </c>
      <c r="AE544" s="2">
        <f t="shared" si="2224"/>
        <v>76011.9403057483</v>
      </c>
      <c r="AF544" s="12" t="str">
        <f t="shared" si="2288"/>
        <v/>
      </c>
      <c r="AG544" s="13" t="str">
        <f t="shared" si="2282"/>
        <v/>
      </c>
      <c r="AH544" s="13" t="str">
        <f t="shared" ref="AH544:AI544" si="2327">IF($B544=12,((AD544/AD532)-1)*100,"")</f>
        <v/>
      </c>
      <c r="AI544" s="13" t="str">
        <f t="shared" si="2327"/>
        <v/>
      </c>
      <c r="AK544" s="12"/>
      <c r="AS544" s="7">
        <f t="shared" si="2284"/>
        <v>1.6264012362570579</v>
      </c>
      <c r="AT544" s="7">
        <f t="shared" ref="AT544:AU544" si="2328">((AD544/AD532)-1)*100</f>
        <v>-16.770222182358875</v>
      </c>
      <c r="AU544" s="7">
        <f t="shared" si="2328"/>
        <v>1.6264012362570357</v>
      </c>
      <c r="AV544" s="7">
        <f t="shared" si="2291"/>
        <v>2.2204460492503131E-14</v>
      </c>
      <c r="AW544" s="7"/>
      <c r="AX544" s="7">
        <f t="shared" si="2202"/>
        <v>46.077934343442671</v>
      </c>
      <c r="AY544" s="7">
        <f t="shared" ref="AY544:AZ544" si="2329">((AD544/AD483)-1)*100</f>
        <v>-53.894340772693695</v>
      </c>
      <c r="AZ544" s="7">
        <f t="shared" si="2329"/>
        <v>70.667851135719587</v>
      </c>
      <c r="BA544" s="7">
        <f t="shared" si="2204"/>
        <v>-24.589916792276917</v>
      </c>
      <c r="BB544" s="7"/>
      <c r="BC544" s="7">
        <f t="shared" si="2144"/>
        <v>151.89138674485102</v>
      </c>
      <c r="BD544" s="7">
        <f t="shared" ref="BD544:BE544" si="2330">((AD544/AD432)-1)*100</f>
        <v>-35.928017637290701</v>
      </c>
      <c r="BE544" s="7">
        <f t="shared" si="2330"/>
        <v>76.967003630238494</v>
      </c>
      <c r="BF544" s="7">
        <f t="shared" si="2146"/>
        <v>74.924383114612525</v>
      </c>
      <c r="BH544" s="1">
        <f t="shared" si="2294"/>
        <v>429</v>
      </c>
      <c r="BI544" s="1">
        <f t="shared" si="2295"/>
        <v>341</v>
      </c>
      <c r="BJ544" s="1">
        <f t="shared" si="2296"/>
        <v>410</v>
      </c>
      <c r="BK544" s="1">
        <f t="shared" si="2297"/>
        <v>277</v>
      </c>
      <c r="BL544" s="1">
        <f t="shared" si="2298"/>
        <v>522</v>
      </c>
      <c r="BN544" s="1">
        <f t="shared" si="2210"/>
        <v>473</v>
      </c>
      <c r="BO544" s="1">
        <f t="shared" si="2211"/>
        <v>416</v>
      </c>
      <c r="BP544" s="1">
        <f t="shared" si="2212"/>
        <v>420</v>
      </c>
      <c r="BQ544" s="1">
        <f t="shared" si="2213"/>
        <v>234</v>
      </c>
      <c r="BR544" s="1">
        <f t="shared" si="2214"/>
        <v>473</v>
      </c>
      <c r="BT544" s="1">
        <f t="shared" si="2151"/>
        <v>422</v>
      </c>
      <c r="BU544" s="1">
        <f t="shared" si="2152"/>
        <v>403</v>
      </c>
      <c r="BV544" s="1">
        <f t="shared" si="2153"/>
        <v>402</v>
      </c>
      <c r="BW544" s="1">
        <f t="shared" si="2154"/>
        <v>242</v>
      </c>
      <c r="BX544" s="1">
        <f t="shared" si="2155"/>
        <v>422</v>
      </c>
    </row>
    <row r="545" spans="1:76">
      <c r="A545" s="1">
        <v>2016</v>
      </c>
      <c r="B545" s="1">
        <v>6</v>
      </c>
      <c r="C545" s="4">
        <v>8.0199999999999994E-2</v>
      </c>
      <c r="D545" s="4">
        <v>0.2591</v>
      </c>
      <c r="E545" s="2">
        <f t="shared" si="2229"/>
        <v>17111.586722812346</v>
      </c>
      <c r="F545" s="2">
        <f t="shared" si="2230"/>
        <v>78567.499965749143</v>
      </c>
      <c r="G545" s="5">
        <f t="shared" si="2231"/>
        <v>0.21779472084859519</v>
      </c>
      <c r="H545" s="4">
        <f t="shared" si="2232"/>
        <v>0.21780915663062803</v>
      </c>
      <c r="I545" s="4">
        <f t="shared" si="2233"/>
        <v>0.21841856656300726</v>
      </c>
      <c r="J545" s="4">
        <f t="shared" si="2234"/>
        <v>-6.0940993237923458E-4</v>
      </c>
      <c r="K545" s="2" t="str">
        <f t="shared" si="2242"/>
        <v xml:space="preserve">      SPX</v>
      </c>
      <c r="L545" s="11">
        <f t="shared" si="2243"/>
        <v>324578.99399136624</v>
      </c>
      <c r="M545" s="2">
        <f t="shared" si="2235"/>
        <v>59767.905281055908</v>
      </c>
      <c r="N545" s="2">
        <f t="shared" si="2236"/>
        <v>30726.527152532635</v>
      </c>
      <c r="O545" s="2">
        <f t="shared" si="2237"/>
        <v>29041.378128523269</v>
      </c>
      <c r="P545" s="2">
        <f t="shared" si="2244"/>
        <v>17111.586722812346</v>
      </c>
      <c r="Q545" s="2">
        <f t="shared" si="2245"/>
        <v>78567.499965749143</v>
      </c>
      <c r="S545" s="1">
        <f t="shared" si="2054"/>
        <v>2016</v>
      </c>
      <c r="T545" s="1">
        <f t="shared" si="2055"/>
        <v>6</v>
      </c>
      <c r="U545" s="4">
        <v>3.867</v>
      </c>
      <c r="V545" s="4">
        <v>0.25480000000000003</v>
      </c>
      <c r="X545" s="6">
        <v>42522</v>
      </c>
      <c r="Y545" s="2" t="str">
        <f t="shared" si="2056"/>
        <v xml:space="preserve">      SPY</v>
      </c>
      <c r="Z545" s="11">
        <f t="shared" si="2077"/>
        <v>370210.66886923218</v>
      </c>
      <c r="AA545" s="16">
        <f t="shared" si="2098"/>
        <v>77976.111975449458</v>
      </c>
      <c r="AB545" s="16">
        <f t="shared" si="2099"/>
        <v>40941.246016092118</v>
      </c>
      <c r="AC545" s="16">
        <f t="shared" si="2100"/>
        <v>37034.865959357347</v>
      </c>
      <c r="AD545" s="2">
        <f t="shared" si="2223"/>
        <v>31540.376238486882</v>
      </c>
      <c r="AE545" s="2">
        <f t="shared" si="2224"/>
        <v>76205.618729647351</v>
      </c>
      <c r="AF545" s="12" t="str">
        <f t="shared" si="2288"/>
        <v/>
      </c>
      <c r="AG545" s="13" t="str">
        <f t="shared" si="2282"/>
        <v/>
      </c>
      <c r="AH545" s="13" t="str">
        <f t="shared" ref="AH545:AI545" si="2331">IF($B545=12,((AD545/AD533)-1)*100,"")</f>
        <v/>
      </c>
      <c r="AI545" s="13" t="str">
        <f t="shared" si="2331"/>
        <v/>
      </c>
      <c r="AK545" s="12"/>
      <c r="AS545" s="7">
        <f t="shared" si="2284"/>
        <v>3.9027205283861832</v>
      </c>
      <c r="AT545" s="7">
        <f t="shared" ref="AT545:AU545" si="2332">((AD545/AD533)-1)*100</f>
        <v>-15.038886013372622</v>
      </c>
      <c r="AU545" s="7">
        <f t="shared" si="2332"/>
        <v>3.9027205283861832</v>
      </c>
      <c r="AV545" s="7">
        <f t="shared" si="2291"/>
        <v>0</v>
      </c>
      <c r="AW545" s="7"/>
      <c r="AX545" s="7">
        <f t="shared" si="2202"/>
        <v>54.47088727079872</v>
      </c>
      <c r="AY545" s="7">
        <f t="shared" ref="AY545:AZ545" si="2333">((AD545/AD484)-1)*100</f>
        <v>-49.488685432785729</v>
      </c>
      <c r="AZ545" s="7">
        <f t="shared" si="2333"/>
        <v>73.071750121546231</v>
      </c>
      <c r="BA545" s="7">
        <f t="shared" si="2204"/>
        <v>-18.600862850747511</v>
      </c>
      <c r="BB545" s="7"/>
      <c r="BC545" s="7">
        <f t="shared" si="2144"/>
        <v>157.55186157288614</v>
      </c>
      <c r="BD545" s="7">
        <f t="shared" ref="BD545:BE545" si="2334">((AD545/AD433)-1)*100</f>
        <v>-36.810637973186623</v>
      </c>
      <c r="BE545" s="7">
        <f t="shared" si="2334"/>
        <v>80.943786172852555</v>
      </c>
      <c r="BF545" s="7">
        <f t="shared" si="2146"/>
        <v>76.608075400033584</v>
      </c>
      <c r="BH545" s="1">
        <f t="shared" si="2294"/>
        <v>430</v>
      </c>
      <c r="BI545" s="1">
        <f t="shared" si="2295"/>
        <v>341</v>
      </c>
      <c r="BJ545" s="1">
        <f t="shared" si="2296"/>
        <v>411</v>
      </c>
      <c r="BK545" s="1">
        <f t="shared" si="2297"/>
        <v>278</v>
      </c>
      <c r="BL545" s="1">
        <f t="shared" si="2298"/>
        <v>523</v>
      </c>
      <c r="BN545" s="1">
        <f t="shared" si="2210"/>
        <v>474</v>
      </c>
      <c r="BO545" s="1">
        <f t="shared" si="2211"/>
        <v>416</v>
      </c>
      <c r="BP545" s="1">
        <f t="shared" si="2212"/>
        <v>421</v>
      </c>
      <c r="BQ545" s="1">
        <f t="shared" si="2213"/>
        <v>234</v>
      </c>
      <c r="BR545" s="1">
        <f t="shared" si="2214"/>
        <v>474</v>
      </c>
      <c r="BT545" s="1">
        <f t="shared" si="2151"/>
        <v>423</v>
      </c>
      <c r="BU545" s="1">
        <f t="shared" si="2152"/>
        <v>403</v>
      </c>
      <c r="BV545" s="1">
        <f t="shared" si="2153"/>
        <v>403</v>
      </c>
      <c r="BW545" s="1">
        <f t="shared" si="2154"/>
        <v>243</v>
      </c>
      <c r="BX545" s="1">
        <f t="shared" si="2155"/>
        <v>423</v>
      </c>
    </row>
    <row r="546" spans="1:76">
      <c r="A546" s="1">
        <v>2016</v>
      </c>
      <c r="B546" s="1">
        <v>7</v>
      </c>
      <c r="C546" s="4">
        <v>-9.5678000000000001</v>
      </c>
      <c r="D546" s="4">
        <v>3.6869000000000001</v>
      </c>
      <c r="E546" s="2">
        <f t="shared" si="2229"/>
        <v>15474.384328347105</v>
      </c>
      <c r="F546" s="2">
        <f t="shared" si="2230"/>
        <v>81464.20512198635</v>
      </c>
      <c r="G546" s="5">
        <f t="shared" si="2231"/>
        <v>0.1899531739759249</v>
      </c>
      <c r="H546" s="4">
        <f t="shared" si="2232"/>
        <v>0.19127964934043457</v>
      </c>
      <c r="I546" s="4">
        <f t="shared" si="2233"/>
        <v>0.21092767377693294</v>
      </c>
      <c r="J546" s="4">
        <f t="shared" si="2234"/>
        <v>-1.9648024436498379E-2</v>
      </c>
      <c r="K546" s="2" t="str">
        <f t="shared" si="2242"/>
        <v xml:space="preserve">      SPX</v>
      </c>
      <c r="L546" s="11">
        <f t="shared" si="2243"/>
        <v>336545.89692083391</v>
      </c>
      <c r="M546" s="2">
        <f t="shared" si="2235"/>
        <v>57898.779186376414</v>
      </c>
      <c r="N546" s="2">
        <f t="shared" si="2236"/>
        <v>27786.674487632616</v>
      </c>
      <c r="O546" s="2">
        <f t="shared" si="2237"/>
        <v>30112.104698743795</v>
      </c>
      <c r="P546" s="2">
        <f t="shared" si="2244"/>
        <v>15474.384328347105</v>
      </c>
      <c r="Q546" s="2">
        <f t="shared" si="2245"/>
        <v>81464.20512198635</v>
      </c>
      <c r="S546" s="1">
        <f t="shared" si="2054"/>
        <v>2016</v>
      </c>
      <c r="T546" s="1">
        <f t="shared" si="2055"/>
        <v>7</v>
      </c>
      <c r="U546" s="4">
        <v>-6.5316999999999998</v>
      </c>
      <c r="V546" s="4">
        <v>3.6760000000000002</v>
      </c>
      <c r="X546" s="6">
        <v>42552</v>
      </c>
      <c r="Y546" s="2" t="str">
        <f t="shared" si="2056"/>
        <v xml:space="preserve">      SPY</v>
      </c>
      <c r="Z546" s="11">
        <f t="shared" si="2077"/>
        <v>383819.61305686511</v>
      </c>
      <c r="AA546" s="16">
        <f t="shared" si="2098"/>
        <v>76663.35428208235</v>
      </c>
      <c r="AB546" s="16">
        <f t="shared" si="2099"/>
        <v>38267.086650059035</v>
      </c>
      <c r="AC546" s="16">
        <f t="shared" si="2100"/>
        <v>38396.267632023322</v>
      </c>
      <c r="AD546" s="2">
        <f t="shared" si="2223"/>
        <v>29480.253483717635</v>
      </c>
      <c r="AE546" s="2">
        <f t="shared" si="2224"/>
        <v>79006.937274149182</v>
      </c>
      <c r="AF546" s="12" t="str">
        <f t="shared" si="2288"/>
        <v/>
      </c>
      <c r="AG546" s="13" t="str">
        <f t="shared" si="2282"/>
        <v/>
      </c>
      <c r="AH546" s="13" t="str">
        <f t="shared" ref="AH546:AI546" si="2335">IF($B546=12,((AD546/AD534)-1)*100,"")</f>
        <v/>
      </c>
      <c r="AI546" s="13" t="str">
        <f t="shared" si="2335"/>
        <v/>
      </c>
      <c r="AK546" s="12"/>
      <c r="AS546" s="7">
        <f t="shared" si="2284"/>
        <v>5.5033437133736873</v>
      </c>
      <c r="AT546" s="7">
        <f t="shared" ref="AT546:AU546" si="2336">((AD546/AD534)-1)*100</f>
        <v>-9.4876790268478288</v>
      </c>
      <c r="AU546" s="7">
        <f t="shared" si="2336"/>
        <v>5.5033437133736873</v>
      </c>
      <c r="AV546" s="7">
        <f t="shared" si="2291"/>
        <v>0</v>
      </c>
      <c r="AW546" s="7"/>
      <c r="AX546" s="7">
        <f t="shared" si="2202"/>
        <v>62.842157851259529</v>
      </c>
      <c r="AY546" s="7">
        <f t="shared" ref="AY546:AZ546" si="2337">((AD546/AD485)-1)*100</f>
        <v>-50.926016976476987</v>
      </c>
      <c r="AZ546" s="7">
        <f t="shared" si="2337"/>
        <v>82.451060849278804</v>
      </c>
      <c r="BA546" s="7">
        <f t="shared" si="2204"/>
        <v>-19.608902998019275</v>
      </c>
      <c r="BB546" s="7"/>
      <c r="BC546" s="7">
        <f t="shared" si="2144"/>
        <v>164.08573952393402</v>
      </c>
      <c r="BD546" s="7">
        <f t="shared" ref="BD546:BE546" si="2338">((AD546/AD434)-1)*100</f>
        <v>-41.333099110184889</v>
      </c>
      <c r="BE546" s="7">
        <f t="shared" si="2338"/>
        <v>85.534180540937356</v>
      </c>
      <c r="BF546" s="7">
        <f t="shared" si="2146"/>
        <v>78.551558982996667</v>
      </c>
      <c r="BH546" s="1">
        <f t="shared" si="2294"/>
        <v>431</v>
      </c>
      <c r="BI546" s="1">
        <f t="shared" si="2295"/>
        <v>341</v>
      </c>
      <c r="BJ546" s="1">
        <f t="shared" si="2296"/>
        <v>412</v>
      </c>
      <c r="BK546" s="1">
        <f t="shared" si="2297"/>
        <v>279</v>
      </c>
      <c r="BL546" s="1">
        <f t="shared" si="2298"/>
        <v>524</v>
      </c>
      <c r="BN546" s="1">
        <f t="shared" si="2210"/>
        <v>475</v>
      </c>
      <c r="BO546" s="1">
        <f t="shared" si="2211"/>
        <v>416</v>
      </c>
      <c r="BP546" s="1">
        <f t="shared" si="2212"/>
        <v>422</v>
      </c>
      <c r="BQ546" s="1">
        <f t="shared" si="2213"/>
        <v>234</v>
      </c>
      <c r="BR546" s="1">
        <f t="shared" si="2214"/>
        <v>475</v>
      </c>
      <c r="BT546" s="1">
        <f t="shared" si="2151"/>
        <v>424</v>
      </c>
      <c r="BU546" s="1">
        <f t="shared" si="2152"/>
        <v>403</v>
      </c>
      <c r="BV546" s="1">
        <f t="shared" si="2153"/>
        <v>404</v>
      </c>
      <c r="BW546" s="1">
        <f t="shared" si="2154"/>
        <v>244</v>
      </c>
      <c r="BX546" s="1">
        <f t="shared" si="2155"/>
        <v>424</v>
      </c>
    </row>
    <row r="547" spans="1:76">
      <c r="A547" s="1">
        <v>2016</v>
      </c>
      <c r="B547" s="1">
        <v>8</v>
      </c>
      <c r="C547" s="4">
        <v>1.7690999999999999</v>
      </c>
      <c r="D547" s="4">
        <v>0.1404</v>
      </c>
      <c r="E547" s="2">
        <f t="shared" si="2229"/>
        <v>15748.141661499893</v>
      </c>
      <c r="F547" s="2">
        <f t="shared" si="2230"/>
        <v>81578.580865977608</v>
      </c>
      <c r="G547" s="5">
        <f t="shared" si="2231"/>
        <v>0.19304260376105248</v>
      </c>
      <c r="H547" s="4">
        <f t="shared" si="2232"/>
        <v>0.19295865355054687</v>
      </c>
      <c r="I547" s="4">
        <f t="shared" si="2233"/>
        <v>0.20622107640433285</v>
      </c>
      <c r="J547" s="4">
        <f t="shared" si="2234"/>
        <v>-1.3262422853785982E-2</v>
      </c>
      <c r="K547" s="2" t="str">
        <f t="shared" si="2242"/>
        <v xml:space="preserve">      SPX</v>
      </c>
      <c r="L547" s="11">
        <f t="shared" si="2243"/>
        <v>337018.40736011072</v>
      </c>
      <c r="M547" s="2">
        <f t="shared" si="2235"/>
        <v>58432.630639734154</v>
      </c>
      <c r="N547" s="2">
        <f t="shared" si="2236"/>
        <v>28278.248545993323</v>
      </c>
      <c r="O547" s="2">
        <f t="shared" si="2237"/>
        <v>30154.382093740831</v>
      </c>
      <c r="P547" s="2">
        <f t="shared" si="2244"/>
        <v>15748.141661499893</v>
      </c>
      <c r="Q547" s="2">
        <f t="shared" si="2245"/>
        <v>81578.580865977608</v>
      </c>
      <c r="S547" s="1">
        <f t="shared" si="2054"/>
        <v>2016</v>
      </c>
      <c r="T547" s="1">
        <f t="shared" si="2055"/>
        <v>8</v>
      </c>
      <c r="U547" s="4">
        <v>0.55910000000000004</v>
      </c>
      <c r="V547" s="4">
        <v>0.13300000000000001</v>
      </c>
      <c r="X547" s="6">
        <v>42583</v>
      </c>
      <c r="Y547" s="2" t="str">
        <f t="shared" si="2056"/>
        <v xml:space="preserve">      SPY</v>
      </c>
      <c r="Z547" s="11">
        <f t="shared" si="2077"/>
        <v>384330.09314223076</v>
      </c>
      <c r="AA547" s="16">
        <f t="shared" si="2098"/>
        <v>76928.372599493421</v>
      </c>
      <c r="AB547" s="16">
        <f t="shared" si="2099"/>
        <v>38481.03793151951</v>
      </c>
      <c r="AC547" s="16">
        <f t="shared" si="2100"/>
        <v>38447.334667973919</v>
      </c>
      <c r="AD547" s="2">
        <f t="shared" si="2223"/>
        <v>29645.077580945097</v>
      </c>
      <c r="AE547" s="2">
        <f t="shared" si="2224"/>
        <v>79112.01650072381</v>
      </c>
      <c r="AF547" s="12" t="str">
        <f t="shared" si="2288"/>
        <v/>
      </c>
      <c r="AG547" s="13" t="str">
        <f t="shared" si="2282"/>
        <v/>
      </c>
      <c r="AH547" s="13" t="str">
        <f t="shared" ref="AH547:AI547" si="2339">IF($B547=12,((AD547/AD535)-1)*100,"")</f>
        <v/>
      </c>
      <c r="AI547" s="13" t="str">
        <f t="shared" si="2339"/>
        <v/>
      </c>
      <c r="AK547" s="12"/>
      <c r="AS547" s="7">
        <f t="shared" si="2284"/>
        <v>12.406726252202493</v>
      </c>
      <c r="AT547" s="7">
        <f t="shared" ref="AT547:AU547" si="2340">((AD547/AD535)-1)*100</f>
        <v>-8.8085432553856702</v>
      </c>
      <c r="AU547" s="7">
        <f t="shared" si="2340"/>
        <v>12.406726252202516</v>
      </c>
      <c r="AV547" s="7">
        <f t="shared" si="2291"/>
        <v>-2.3092638912203256E-14</v>
      </c>
      <c r="AW547" s="7"/>
      <c r="AX547" s="7">
        <f t="shared" si="2202"/>
        <v>66.449990017824874</v>
      </c>
      <c r="AY547" s="7">
        <f t="shared" ref="AY547:AZ547" si="2341">((AD547/AD486)-1)*100</f>
        <v>-52.492649195758432</v>
      </c>
      <c r="AZ547" s="7">
        <f t="shared" si="2341"/>
        <v>86.493335987620142</v>
      </c>
      <c r="BA547" s="7">
        <f t="shared" si="2204"/>
        <v>-20.043345969795269</v>
      </c>
      <c r="BB547" s="7"/>
      <c r="BC547" s="7">
        <f t="shared" si="2144"/>
        <v>153.25476276248611</v>
      </c>
      <c r="BD547" s="7">
        <f t="shared" ref="BD547:BE547" si="2342">((AD547/AD435)-1)*100</f>
        <v>-41.328373131356166</v>
      </c>
      <c r="BE547" s="7">
        <f t="shared" si="2342"/>
        <v>77.924847293652874</v>
      </c>
      <c r="BF547" s="7">
        <f t="shared" si="2146"/>
        <v>75.329915468833235</v>
      </c>
      <c r="BH547" s="1">
        <f t="shared" si="2294"/>
        <v>432</v>
      </c>
      <c r="BI547" s="1">
        <f t="shared" si="2295"/>
        <v>341</v>
      </c>
      <c r="BJ547" s="1">
        <f t="shared" si="2296"/>
        <v>413</v>
      </c>
      <c r="BK547" s="1">
        <f t="shared" si="2297"/>
        <v>280</v>
      </c>
      <c r="BL547" s="1">
        <f t="shared" si="2298"/>
        <v>525</v>
      </c>
      <c r="BN547" s="1">
        <f t="shared" si="2210"/>
        <v>476</v>
      </c>
      <c r="BO547" s="1">
        <f t="shared" si="2211"/>
        <v>416</v>
      </c>
      <c r="BP547" s="1">
        <f t="shared" si="2212"/>
        <v>423</v>
      </c>
      <c r="BQ547" s="1">
        <f t="shared" si="2213"/>
        <v>234</v>
      </c>
      <c r="BR547" s="1">
        <f t="shared" si="2214"/>
        <v>476</v>
      </c>
      <c r="BT547" s="1">
        <f t="shared" si="2151"/>
        <v>425</v>
      </c>
      <c r="BU547" s="1">
        <f t="shared" si="2152"/>
        <v>403</v>
      </c>
      <c r="BV547" s="1">
        <f t="shared" si="2153"/>
        <v>405</v>
      </c>
      <c r="BW547" s="1">
        <f t="shared" si="2154"/>
        <v>245</v>
      </c>
      <c r="BX547" s="1">
        <f t="shared" si="2155"/>
        <v>425</v>
      </c>
    </row>
    <row r="548" spans="1:76">
      <c r="A548" s="1">
        <v>2016</v>
      </c>
      <c r="B548" s="1">
        <v>9</v>
      </c>
      <c r="C548" s="4">
        <v>4.1445999999999996</v>
      </c>
      <c r="D548" s="4">
        <v>1.89E-2</v>
      </c>
      <c r="E548" s="2">
        <f t="shared" si="2229"/>
        <v>16400.839140802418</v>
      </c>
      <c r="F548" s="2">
        <f t="shared" si="2230"/>
        <v>81593.999217761273</v>
      </c>
      <c r="G548" s="5">
        <f t="shared" si="2231"/>
        <v>0.2010054574850684</v>
      </c>
      <c r="H548" s="4">
        <f t="shared" si="2232"/>
        <v>0.20062227634532925</v>
      </c>
      <c r="I548" s="4">
        <f t="shared" si="2233"/>
        <v>0.20484854510978959</v>
      </c>
      <c r="J548" s="4">
        <f t="shared" si="2234"/>
        <v>-4.2262687644603336E-3</v>
      </c>
      <c r="K548" s="2" t="str">
        <f t="shared" si="2242"/>
        <v xml:space="preserve">      SPX</v>
      </c>
      <c r="L548" s="11">
        <f t="shared" si="2243"/>
        <v>337082.10383910179</v>
      </c>
      <c r="M548" s="2">
        <f t="shared" si="2235"/>
        <v>59610.350107187114</v>
      </c>
      <c r="N548" s="2">
        <f t="shared" si="2236"/>
        <v>29450.268835230567</v>
      </c>
      <c r="O548" s="2">
        <f t="shared" si="2237"/>
        <v>30160.081271956547</v>
      </c>
      <c r="P548" s="2">
        <f t="shared" si="2244"/>
        <v>16400.839140802418</v>
      </c>
      <c r="Q548" s="2">
        <f t="shared" si="2245"/>
        <v>81593.999217761273</v>
      </c>
      <c r="S548" s="1">
        <f t="shared" si="2054"/>
        <v>2016</v>
      </c>
      <c r="T548" s="1">
        <f t="shared" si="2055"/>
        <v>9</v>
      </c>
      <c r="U548" s="4">
        <v>4.5170000000000003</v>
      </c>
      <c r="V548" s="4">
        <v>1.9300000000000001E-2</v>
      </c>
      <c r="X548" s="6">
        <v>42614</v>
      </c>
      <c r="Y548" s="2" t="str">
        <f t="shared" si="2056"/>
        <v xml:space="preserve">      SPY</v>
      </c>
      <c r="Z548" s="11">
        <f t="shared" si="2077"/>
        <v>384404.26885020727</v>
      </c>
      <c r="AA548" s="16">
        <f t="shared" si="2098"/>
        <v>78673.981418451091</v>
      </c>
      <c r="AB548" s="16">
        <f t="shared" si="2099"/>
        <v>40219.226414886245</v>
      </c>
      <c r="AC548" s="16">
        <f t="shared" si="2100"/>
        <v>38454.755003564846</v>
      </c>
      <c r="AD548" s="2">
        <f t="shared" si="2223"/>
        <v>30984.145735276386</v>
      </c>
      <c r="AE548" s="2">
        <f t="shared" si="2224"/>
        <v>79127.285119908454</v>
      </c>
      <c r="AF548" s="12" t="str">
        <f t="shared" si="2288"/>
        <v/>
      </c>
      <c r="AG548" s="13" t="str">
        <f t="shared" si="2282"/>
        <v/>
      </c>
      <c r="AH548" s="13" t="str">
        <f t="shared" ref="AH548:AI548" si="2343">IF($B548=12,((AD548/AD536)-1)*100,"")</f>
        <v/>
      </c>
      <c r="AI548" s="13" t="str">
        <f t="shared" si="2343"/>
        <v/>
      </c>
      <c r="AS548" s="7">
        <f t="shared" si="2284"/>
        <v>15.288379582676637</v>
      </c>
      <c r="AT548" s="7">
        <f t="shared" ref="AT548:AU548" si="2344">((AD548/AD536)-1)*100</f>
        <v>-0.52905278704979963</v>
      </c>
      <c r="AU548" s="7">
        <f t="shared" si="2344"/>
        <v>15.288379582676658</v>
      </c>
      <c r="AV548" s="7">
        <f t="shared" si="2291"/>
        <v>-2.1316282072803006E-14</v>
      </c>
      <c r="AW548" s="7"/>
      <c r="AX548" s="7">
        <f t="shared" si="2202"/>
        <v>66.867746227429919</v>
      </c>
      <c r="AY548" s="7">
        <f t="shared" ref="AY548:AZ548" si="2345">((AD548/AD487)-1)*100</f>
        <v>-50.231727682605353</v>
      </c>
      <c r="AZ548" s="7">
        <f t="shared" si="2345"/>
        <v>97.254656647352249</v>
      </c>
      <c r="BA548" s="7">
        <f t="shared" si="2204"/>
        <v>-30.38691041992233</v>
      </c>
      <c r="BB548" s="7"/>
      <c r="BC548" s="7">
        <f t="shared" si="2144"/>
        <v>144.80948618938618</v>
      </c>
      <c r="BD548" s="7">
        <f t="shared" ref="BD548:BE548" si="2346">((AD548/AD436)-1)*100</f>
        <v>-38.369778115388932</v>
      </c>
      <c r="BE548" s="7">
        <f t="shared" si="2346"/>
        <v>71.991594436999961</v>
      </c>
      <c r="BF548" s="7">
        <f t="shared" si="2146"/>
        <v>72.817891752386217</v>
      </c>
      <c r="BH548" s="1">
        <f t="shared" si="2294"/>
        <v>433</v>
      </c>
      <c r="BI548" s="1">
        <f t="shared" si="2295"/>
        <v>341</v>
      </c>
      <c r="BJ548" s="1">
        <f t="shared" si="2296"/>
        <v>414</v>
      </c>
      <c r="BK548" s="1">
        <f t="shared" si="2297"/>
        <v>280</v>
      </c>
      <c r="BL548" s="1">
        <f t="shared" si="2298"/>
        <v>526</v>
      </c>
      <c r="BN548" s="1">
        <f t="shared" si="2210"/>
        <v>477</v>
      </c>
      <c r="BO548" s="1">
        <f t="shared" si="2211"/>
        <v>416</v>
      </c>
      <c r="BP548" s="1">
        <f t="shared" si="2212"/>
        <v>424</v>
      </c>
      <c r="BQ548" s="1">
        <f t="shared" si="2213"/>
        <v>234</v>
      </c>
      <c r="BR548" s="1">
        <f t="shared" si="2214"/>
        <v>477</v>
      </c>
      <c r="BT548" s="1">
        <f t="shared" si="2151"/>
        <v>426</v>
      </c>
      <c r="BU548" s="1">
        <f t="shared" si="2152"/>
        <v>403</v>
      </c>
      <c r="BV548" s="1">
        <f t="shared" si="2153"/>
        <v>406</v>
      </c>
      <c r="BW548" s="1">
        <f t="shared" si="2154"/>
        <v>246</v>
      </c>
      <c r="BX548" s="1">
        <f t="shared" si="2155"/>
        <v>426</v>
      </c>
    </row>
    <row r="549" spans="1:76">
      <c r="A549" s="1">
        <v>2016</v>
      </c>
      <c r="B549" s="1">
        <v>10</v>
      </c>
      <c r="C549" s="4">
        <v>-1.4972000000000001</v>
      </c>
      <c r="D549" s="4">
        <v>-1.8241000000000001</v>
      </c>
      <c r="E549" s="2">
        <f t="shared" si="2229"/>
        <v>16155.285777186324</v>
      </c>
      <c r="F549" s="2">
        <f t="shared" si="2230"/>
        <v>80105.643078030087</v>
      </c>
      <c r="G549" s="5">
        <f t="shared" si="2231"/>
        <v>0.20167475294405446</v>
      </c>
      <c r="H549" s="4">
        <f t="shared" si="2232"/>
        <v>0.20162463501078182</v>
      </c>
      <c r="I549" s="4">
        <f t="shared" si="2233"/>
        <v>0.20401333664512247</v>
      </c>
      <c r="J549" s="4">
        <f t="shared" si="2234"/>
        <v>-2.3887016343406564E-3</v>
      </c>
      <c r="K549" s="2" t="str">
        <f t="shared" si="2242"/>
        <v xml:space="preserve">      SPX</v>
      </c>
      <c r="L549" s="11">
        <f t="shared" si="2243"/>
        <v>330933.38918297278</v>
      </c>
      <c r="M549" s="2">
        <f t="shared" si="2235"/>
        <v>58619.270639704286</v>
      </c>
      <c r="N549" s="2">
        <f t="shared" si="2236"/>
        <v>29009.339410229495</v>
      </c>
      <c r="O549" s="2">
        <f t="shared" si="2237"/>
        <v>29609.931229474791</v>
      </c>
      <c r="P549" s="2">
        <f t="shared" si="2244"/>
        <v>16155.285777186324</v>
      </c>
      <c r="Q549" s="2">
        <f t="shared" si="2245"/>
        <v>80105.643078030087</v>
      </c>
      <c r="S549" s="1">
        <f t="shared" si="2054"/>
        <v>2016</v>
      </c>
      <c r="T549" s="1">
        <f t="shared" si="2055"/>
        <v>10</v>
      </c>
      <c r="U549" s="4">
        <v>-0.59840000000000004</v>
      </c>
      <c r="V549" s="4">
        <v>-1.8242</v>
      </c>
      <c r="X549" s="6">
        <v>42644</v>
      </c>
      <c r="Y549" s="2" t="str">
        <f t="shared" si="2056"/>
        <v xml:space="preserve">      SPY</v>
      </c>
      <c r="Z549" s="11">
        <f t="shared" si="2077"/>
        <v>377391.96617784182</v>
      </c>
      <c r="AA549" s="16">
        <f t="shared" si="2098"/>
        <v>77731.817926809381</v>
      </c>
      <c r="AB549" s="16">
        <f t="shared" si="2099"/>
        <v>39978.554564019563</v>
      </c>
      <c r="AC549" s="16">
        <f t="shared" si="2100"/>
        <v>37753.263362789818</v>
      </c>
      <c r="AD549" s="2">
        <f t="shared" si="2223"/>
        <v>30798.736607196493</v>
      </c>
      <c r="AE549" s="2">
        <f t="shared" si="2224"/>
        <v>77683.845184751088</v>
      </c>
      <c r="AF549" s="12" t="str">
        <f t="shared" si="2288"/>
        <v/>
      </c>
      <c r="AG549" s="13" t="str">
        <f t="shared" si="2282"/>
        <v/>
      </c>
      <c r="AH549" s="13" t="str">
        <f t="shared" ref="AH549:AI549" si="2347">IF($B549=12,((AD549/AD537)-1)*100,"")</f>
        <v/>
      </c>
      <c r="AI549" s="13" t="str">
        <f t="shared" si="2347"/>
        <v/>
      </c>
      <c r="AS549" s="7">
        <f t="shared" si="2284"/>
        <v>4.3977156455785371</v>
      </c>
      <c r="AT549" s="7">
        <f t="shared" ref="AT549:AU549" si="2348">((AD549/AD537)-1)*100</f>
        <v>-1.7739540033936407</v>
      </c>
      <c r="AU549" s="7">
        <f t="shared" si="2348"/>
        <v>4.3977156455785593</v>
      </c>
      <c r="AV549" s="7">
        <f t="shared" si="2291"/>
        <v>-2.2204460492503131E-14</v>
      </c>
      <c r="AW549" s="7"/>
      <c r="AX549" s="7">
        <f t="shared" si="2202"/>
        <v>91.001323058783456</v>
      </c>
      <c r="AY549" s="7">
        <f t="shared" ref="AY549:AZ549" si="2349">((AD549/AD488)-1)*100</f>
        <v>-42.322627722834795</v>
      </c>
      <c r="AZ549" s="7">
        <f t="shared" si="2349"/>
        <v>108.2986938876216</v>
      </c>
      <c r="BA549" s="7">
        <f t="shared" si="2204"/>
        <v>-17.29737082883814</v>
      </c>
      <c r="BB549" s="7"/>
      <c r="BC549" s="7">
        <f t="shared" si="2144"/>
        <v>144.42284439238389</v>
      </c>
      <c r="BD549" s="7">
        <f t="shared" ref="BD549:BE549" si="2350">((AD549/AD437)-1)*100</f>
        <v>-39.464275626930799</v>
      </c>
      <c r="BE549" s="7">
        <f t="shared" si="2350"/>
        <v>71.719958152893867</v>
      </c>
      <c r="BF549" s="7">
        <f t="shared" si="2146"/>
        <v>72.702886239490027</v>
      </c>
      <c r="BH549" s="1">
        <f t="shared" si="2294"/>
        <v>434</v>
      </c>
      <c r="BI549" s="1">
        <f t="shared" si="2295"/>
        <v>341</v>
      </c>
      <c r="BJ549" s="1">
        <f t="shared" si="2296"/>
        <v>415</v>
      </c>
      <c r="BK549" s="1">
        <f t="shared" si="2297"/>
        <v>280</v>
      </c>
      <c r="BL549" s="1">
        <f t="shared" si="2298"/>
        <v>527</v>
      </c>
      <c r="BN549" s="1">
        <f t="shared" si="2210"/>
        <v>478</v>
      </c>
      <c r="BO549" s="1">
        <f t="shared" si="2211"/>
        <v>416</v>
      </c>
      <c r="BP549" s="1">
        <f t="shared" si="2212"/>
        <v>425</v>
      </c>
      <c r="BQ549" s="1">
        <f t="shared" si="2213"/>
        <v>234</v>
      </c>
      <c r="BR549" s="1">
        <f t="shared" si="2214"/>
        <v>478</v>
      </c>
      <c r="BT549" s="1">
        <f t="shared" si="2151"/>
        <v>427</v>
      </c>
      <c r="BU549" s="1">
        <f t="shared" si="2152"/>
        <v>403</v>
      </c>
      <c r="BV549" s="1">
        <f t="shared" si="2153"/>
        <v>407</v>
      </c>
      <c r="BW549" s="1">
        <f t="shared" si="2154"/>
        <v>247</v>
      </c>
      <c r="BX549" s="1">
        <f t="shared" si="2155"/>
        <v>427</v>
      </c>
    </row>
    <row r="550" spans="1:76">
      <c r="A550" s="1">
        <v>2016</v>
      </c>
      <c r="B550" s="1">
        <v>11</v>
      </c>
      <c r="C550" s="4">
        <v>2.5348999999999999</v>
      </c>
      <c r="D550" s="4">
        <v>3.7035</v>
      </c>
      <c r="E550" s="2">
        <f t="shared" si="2229"/>
        <v>16564.806116352222</v>
      </c>
      <c r="F550" s="2">
        <f t="shared" si="2230"/>
        <v>83072.355569424923</v>
      </c>
      <c r="G550" s="5">
        <f t="shared" si="2231"/>
        <v>0.19940214771577944</v>
      </c>
      <c r="H550" s="4">
        <f t="shared" si="2232"/>
        <v>0.19950798044411289</v>
      </c>
      <c r="I550" s="4">
        <f t="shared" si="2233"/>
        <v>0.20279986587424276</v>
      </c>
      <c r="J550" s="4">
        <f t="shared" si="2234"/>
        <v>-3.2918854301298706E-3</v>
      </c>
      <c r="K550" s="2" t="str">
        <f t="shared" si="2242"/>
        <v xml:space="preserve">      SPX</v>
      </c>
      <c r="L550" s="11">
        <f t="shared" si="2243"/>
        <v>343189.50725136418</v>
      </c>
      <c r="M550" s="2">
        <f t="shared" si="2235"/>
        <v>60451.232187497793</v>
      </c>
      <c r="N550" s="2">
        <f t="shared" si="2236"/>
        <v>29744.697154939404</v>
      </c>
      <c r="O550" s="2">
        <f t="shared" si="2237"/>
        <v>30706.535032558386</v>
      </c>
      <c r="P550" s="2">
        <f t="shared" si="2244"/>
        <v>16564.806116352222</v>
      </c>
      <c r="Q550" s="2">
        <f t="shared" si="2245"/>
        <v>83072.355569424923</v>
      </c>
      <c r="S550" s="1">
        <f t="shared" si="2054"/>
        <v>2016</v>
      </c>
      <c r="T550" s="1">
        <f t="shared" si="2055"/>
        <v>11</v>
      </c>
      <c r="U550" s="4">
        <v>2.1404999999999998</v>
      </c>
      <c r="V550" s="4">
        <v>3.6882999999999999</v>
      </c>
      <c r="X550" s="6">
        <v>42675</v>
      </c>
      <c r="Y550" s="2" t="str">
        <f t="shared" si="2056"/>
        <v xml:space="preserve">      SPY</v>
      </c>
      <c r="Z550" s="11">
        <f t="shared" si="2077"/>
        <v>391311.31406637916</v>
      </c>
      <c r="AA550" s="16">
        <f t="shared" si="2098"/>
        <v>79980.012499861987</v>
      </c>
      <c r="AB550" s="16">
        <f t="shared" si="2099"/>
        <v>40834.295524462395</v>
      </c>
      <c r="AC550" s="16">
        <f t="shared" si="2100"/>
        <v>39145.716975399591</v>
      </c>
      <c r="AD550" s="2">
        <f t="shared" si="2223"/>
        <v>31457.983564273531</v>
      </c>
      <c r="AE550" s="2">
        <f t="shared" si="2224"/>
        <v>80549.058446700263</v>
      </c>
      <c r="AF550" s="12" t="str">
        <f t="shared" si="2288"/>
        <v/>
      </c>
      <c r="AG550" s="13" t="str">
        <f t="shared" si="2282"/>
        <v/>
      </c>
      <c r="AH550" s="13" t="str">
        <f t="shared" ref="AH550:AI550" si="2351">IF($B550=12,((AD550/AD538)-1)*100,"")</f>
        <v/>
      </c>
      <c r="AI550" s="13" t="str">
        <f t="shared" si="2351"/>
        <v/>
      </c>
      <c r="AS550" s="7">
        <f t="shared" si="2284"/>
        <v>7.9352044986882309</v>
      </c>
      <c r="AT550" s="7">
        <f t="shared" ref="AT550:AU550" si="2352">((AD550/AD538)-1)*100</f>
        <v>7.5352653919350088</v>
      </c>
      <c r="AU550" s="7">
        <f t="shared" si="2352"/>
        <v>7.9352044986882531</v>
      </c>
      <c r="AV550" s="7">
        <f t="shared" si="2291"/>
        <v>-2.2204460492503131E-14</v>
      </c>
      <c r="AW550" s="7"/>
      <c r="AX550" s="7">
        <f t="shared" si="2202"/>
        <v>78.589099630605361</v>
      </c>
      <c r="AY550" s="7">
        <f t="shared" ref="AY550:AZ550" si="2353">((AD550/AD489)-1)*100</f>
        <v>-45.131214625889541</v>
      </c>
      <c r="AZ550" s="7">
        <f t="shared" si="2353"/>
        <v>94.762400594327929</v>
      </c>
      <c r="BA550" s="7">
        <f t="shared" si="2204"/>
        <v>-16.173300963722568</v>
      </c>
      <c r="BB550" s="7"/>
      <c r="BC550" s="7">
        <f t="shared" si="2144"/>
        <v>161.54905134233672</v>
      </c>
      <c r="BD550" s="7">
        <f t="shared" ref="BD550:BE550" si="2354">((AD550/AD438)-1)*100</f>
        <v>-39.345211346601204</v>
      </c>
      <c r="BE550" s="7">
        <f t="shared" si="2354"/>
        <v>83.752023110138694</v>
      </c>
      <c r="BF550" s="7">
        <f t="shared" si="2146"/>
        <v>77.797028232198031</v>
      </c>
      <c r="BH550" s="1">
        <f t="shared" si="2294"/>
        <v>435</v>
      </c>
      <c r="BI550" s="1">
        <f t="shared" si="2295"/>
        <v>342</v>
      </c>
      <c r="BJ550" s="1">
        <f t="shared" si="2296"/>
        <v>416</v>
      </c>
      <c r="BK550" s="1">
        <f t="shared" si="2297"/>
        <v>280</v>
      </c>
      <c r="BL550" s="1">
        <f t="shared" si="2298"/>
        <v>528</v>
      </c>
      <c r="BN550" s="1">
        <f t="shared" si="2210"/>
        <v>479</v>
      </c>
      <c r="BO550" s="1">
        <f t="shared" si="2211"/>
        <v>416</v>
      </c>
      <c r="BP550" s="1">
        <f t="shared" si="2212"/>
        <v>426</v>
      </c>
      <c r="BQ550" s="1">
        <f t="shared" si="2213"/>
        <v>234</v>
      </c>
      <c r="BR550" s="1">
        <f t="shared" si="2214"/>
        <v>479</v>
      </c>
      <c r="BT550" s="1">
        <f t="shared" si="2151"/>
        <v>428</v>
      </c>
      <c r="BU550" s="1">
        <f t="shared" si="2152"/>
        <v>403</v>
      </c>
      <c r="BV550" s="1">
        <f t="shared" si="2153"/>
        <v>408</v>
      </c>
      <c r="BW550" s="1">
        <f t="shared" si="2154"/>
        <v>248</v>
      </c>
      <c r="BX550" s="1">
        <f t="shared" si="2155"/>
        <v>428</v>
      </c>
    </row>
    <row r="551" spans="1:76">
      <c r="A551" s="1">
        <v>2016</v>
      </c>
      <c r="B551" s="1">
        <v>12</v>
      </c>
      <c r="C551" s="4">
        <v>4.7153</v>
      </c>
      <c r="D551" s="4">
        <v>1.9765999999999999</v>
      </c>
      <c r="E551" s="2">
        <f t="shared" si="2229"/>
        <v>17345.886419156577</v>
      </c>
      <c r="F551" s="2">
        <f t="shared" si="2230"/>
        <v>84714.363749610173</v>
      </c>
      <c r="G551" s="5">
        <f t="shared" si="2231"/>
        <v>0.20475732392237198</v>
      </c>
      <c r="H551" s="4">
        <f t="shared" si="2232"/>
        <v>0.20450735518531202</v>
      </c>
      <c r="I551" s="4">
        <f t="shared" si="2233"/>
        <v>0.20331498641322412</v>
      </c>
      <c r="J551" s="4">
        <f t="shared" si="2234"/>
        <v>1.1923687720878928E-3</v>
      </c>
      <c r="K551" s="2" t="str">
        <f t="shared" si="2242"/>
        <v xml:space="preserve">      SPX</v>
      </c>
      <c r="L551" s="11">
        <f t="shared" si="2243"/>
        <v>349972.99105169461</v>
      </c>
      <c r="M551" s="2">
        <f t="shared" si="2235"/>
        <v>62460.729263898196</v>
      </c>
      <c r="N551" s="2">
        <f t="shared" si="2236"/>
        <v>31147.248859886262</v>
      </c>
      <c r="O551" s="2">
        <f t="shared" si="2237"/>
        <v>31313.480404011934</v>
      </c>
      <c r="P551" s="2">
        <f t="shared" si="2244"/>
        <v>17345.886419156577</v>
      </c>
      <c r="Q551" s="2">
        <f t="shared" si="2245"/>
        <v>84714.363749610173</v>
      </c>
      <c r="S551" s="1">
        <f t="shared" ref="S551:S614" si="2355">A551</f>
        <v>2016</v>
      </c>
      <c r="T551" s="1">
        <f t="shared" ref="T551:T614" si="2356">B551</f>
        <v>12</v>
      </c>
      <c r="U551" s="4">
        <v>3.6673</v>
      </c>
      <c r="V551" s="4">
        <v>1.9562999999999999</v>
      </c>
      <c r="X551" s="6">
        <v>42705</v>
      </c>
      <c r="Y551" s="2" t="str">
        <f t="shared" ref="Y551:Y565" si="2357">IF(J550&gt;0,"DBC","      SPY")</f>
        <v xml:space="preserve">      SPY</v>
      </c>
      <c r="Z551" s="11">
        <f t="shared" si="2077"/>
        <v>398966.53730345971</v>
      </c>
      <c r="AA551" s="16">
        <f t="shared" si="2098"/>
        <v>82243.336280820338</v>
      </c>
      <c r="AB551" s="16">
        <f t="shared" si="2099"/>
        <v>42331.811644231006</v>
      </c>
      <c r="AC551" s="16">
        <f t="shared" si="2100"/>
        <v>39911.524636589333</v>
      </c>
      <c r="AD551" s="2">
        <f t="shared" si="2223"/>
        <v>32611.642195526132</v>
      </c>
      <c r="AE551" s="2">
        <f t="shared" si="2224"/>
        <v>82124.839677093056</v>
      </c>
      <c r="AF551" s="12">
        <f t="shared" si="2288"/>
        <v>2016</v>
      </c>
      <c r="AG551" s="13">
        <f t="shared" si="2282"/>
        <v>11.797262439574929</v>
      </c>
      <c r="AH551" s="13">
        <f t="shared" ref="AH551:AI551" si="2358">IF($B551=12,((AD551/AD539)-1)*100,"")</f>
        <v>18.576794523006047</v>
      </c>
      <c r="AI551" s="13">
        <f t="shared" si="2358"/>
        <v>11.797262439574929</v>
      </c>
      <c r="AS551" s="7">
        <f t="shared" si="2284"/>
        <v>11.797262439574929</v>
      </c>
      <c r="AT551" s="7">
        <f t="shared" ref="AT551:AU551" si="2359">((AD551/AD539)-1)*100</f>
        <v>18.576794523006047</v>
      </c>
      <c r="AU551" s="7">
        <f t="shared" si="2359"/>
        <v>11.797262439574929</v>
      </c>
      <c r="AV551" s="7">
        <f t="shared" si="2291"/>
        <v>0</v>
      </c>
      <c r="AW551" s="7"/>
      <c r="AX551" s="7">
        <f t="shared" si="2202"/>
        <v>82.497472444071818</v>
      </c>
      <c r="AY551" s="7">
        <f t="shared" ref="AY551:AZ551" si="2360">((AD551/AD490)-1)*100</f>
        <v>-42.665784687822004</v>
      </c>
      <c r="AZ551" s="7">
        <f t="shared" si="2360"/>
        <v>99.02472160464049</v>
      </c>
      <c r="BA551" s="7">
        <f t="shared" si="2204"/>
        <v>-16.527249160568672</v>
      </c>
      <c r="BB551" s="7"/>
      <c r="BC551" s="7">
        <f t="shared" si="2144"/>
        <v>172.69613782562269</v>
      </c>
      <c r="BD551" s="7">
        <f t="shared" ref="BD551:BE551" si="2361">((AD551/AD439)-1)*100</f>
        <v>-35.698862937310814</v>
      </c>
      <c r="BE551" s="7">
        <f t="shared" si="2361"/>
        <v>84.553727821393338</v>
      </c>
      <c r="BF551" s="7">
        <f t="shared" si="2146"/>
        <v>88.142410004229347</v>
      </c>
      <c r="BH551" s="1">
        <f t="shared" si="2294"/>
        <v>436</v>
      </c>
      <c r="BI551" s="1">
        <f t="shared" si="2295"/>
        <v>343</v>
      </c>
      <c r="BJ551" s="1">
        <f t="shared" si="2296"/>
        <v>417</v>
      </c>
      <c r="BK551" s="1">
        <f t="shared" si="2297"/>
        <v>281</v>
      </c>
      <c r="BL551" s="1">
        <f t="shared" si="2298"/>
        <v>529</v>
      </c>
      <c r="BN551" s="1">
        <f t="shared" si="2210"/>
        <v>480</v>
      </c>
      <c r="BO551" s="1">
        <f t="shared" si="2211"/>
        <v>416</v>
      </c>
      <c r="BP551" s="1">
        <f t="shared" si="2212"/>
        <v>427</v>
      </c>
      <c r="BQ551" s="1">
        <f t="shared" si="2213"/>
        <v>234</v>
      </c>
      <c r="BR551" s="1">
        <f t="shared" si="2214"/>
        <v>480</v>
      </c>
      <c r="BT551" s="1">
        <f t="shared" si="2151"/>
        <v>429</v>
      </c>
      <c r="BU551" s="1">
        <f t="shared" si="2152"/>
        <v>403</v>
      </c>
      <c r="BV551" s="1">
        <f t="shared" si="2153"/>
        <v>409</v>
      </c>
      <c r="BW551" s="1">
        <f t="shared" si="2154"/>
        <v>249</v>
      </c>
      <c r="BX551" s="1">
        <f t="shared" si="2155"/>
        <v>429</v>
      </c>
    </row>
    <row r="552" spans="1:76">
      <c r="A552" s="1">
        <v>2017</v>
      </c>
      <c r="B552" s="1">
        <v>1</v>
      </c>
      <c r="C552" s="4">
        <v>-1.4127000000000001</v>
      </c>
      <c r="D552" s="4">
        <v>1.8966000000000001</v>
      </c>
      <c r="E552" s="2">
        <f t="shared" si="2229"/>
        <v>17100.841081713152</v>
      </c>
      <c r="F552" s="2">
        <f t="shared" si="2230"/>
        <v>86321.056372485284</v>
      </c>
      <c r="G552" s="5">
        <f t="shared" si="2231"/>
        <v>0.1981074120307455</v>
      </c>
      <c r="H552" s="4">
        <f t="shared" si="2232"/>
        <v>0.19841217122858201</v>
      </c>
      <c r="I552" s="4">
        <f t="shared" si="2233"/>
        <v>0.20194457210204556</v>
      </c>
      <c r="J552" s="4">
        <f t="shared" si="2234"/>
        <v>-3.5324008734635426E-3</v>
      </c>
      <c r="K552" s="2" t="str">
        <f t="shared" si="2242"/>
        <v>GSCI</v>
      </c>
      <c r="L552" s="11">
        <f t="shared" si="2243"/>
        <v>345028.92260710732</v>
      </c>
      <c r="M552" s="2">
        <f t="shared" si="2235"/>
        <v>62611.852998352202</v>
      </c>
      <c r="N552" s="2">
        <f t="shared" si="2236"/>
        <v>30789.173270793552</v>
      </c>
      <c r="O552" s="2">
        <f t="shared" si="2237"/>
        <v>31822.679727558647</v>
      </c>
      <c r="P552" s="2">
        <f t="shared" si="2244"/>
        <v>17100.841081713152</v>
      </c>
      <c r="Q552" s="2">
        <f t="shared" si="2245"/>
        <v>86321.056372485284</v>
      </c>
      <c r="S552" s="1">
        <f t="shared" si="2355"/>
        <v>2017</v>
      </c>
      <c r="T552" s="1">
        <f t="shared" si="2356"/>
        <v>1</v>
      </c>
      <c r="U552" s="4">
        <v>-0.63170000000000004</v>
      </c>
      <c r="V552" s="4">
        <v>1.8932</v>
      </c>
      <c r="X552" s="6">
        <v>42736</v>
      </c>
      <c r="Y552" s="2" t="str">
        <f t="shared" si="2357"/>
        <v>DBC</v>
      </c>
      <c r="Z552" s="11">
        <f t="shared" si="2077"/>
        <v>396446.26568731375</v>
      </c>
      <c r="AA552" s="16">
        <f t="shared" si="2098"/>
        <v>82762.086124411609</v>
      </c>
      <c r="AB552" s="16">
        <f t="shared" si="2099"/>
        <v>40861.902562767194</v>
      </c>
      <c r="AC552" s="16">
        <f t="shared" si="2100"/>
        <v>41900.183561644415</v>
      </c>
      <c r="AD552" s="2">
        <f t="shared" si="2223"/>
        <v>32405.634451776994</v>
      </c>
      <c r="AE552" s="2">
        <f t="shared" si="2224"/>
        <v>83679.627141859775</v>
      </c>
      <c r="AF552" s="12" t="str">
        <f t="shared" si="2288"/>
        <v/>
      </c>
      <c r="AG552" s="13" t="str">
        <f t="shared" si="2282"/>
        <v/>
      </c>
      <c r="AH552" s="13" t="str">
        <f t="shared" ref="AH552:AI552" si="2362">IF($B552=12,((AD552/AD540)-1)*100,"")</f>
        <v/>
      </c>
      <c r="AI552" s="13" t="str">
        <f t="shared" si="2362"/>
        <v/>
      </c>
      <c r="AS552" s="7">
        <f t="shared" si="2284"/>
        <v>16.901511879187247</v>
      </c>
      <c r="AT552" s="7">
        <f t="shared" ref="AT552:AU552" si="2363">((AD552/AD540)-1)*100</f>
        <v>22.794666372088844</v>
      </c>
      <c r="AU552" s="7">
        <f t="shared" si="2363"/>
        <v>19.871922234841534</v>
      </c>
      <c r="AV552" s="7">
        <f t="shared" si="2291"/>
        <v>-2.9704103556542876</v>
      </c>
      <c r="AW552" s="7"/>
      <c r="AX552" s="7">
        <f t="shared" si="2202"/>
        <v>79.497250211466223</v>
      </c>
      <c r="AY552" s="7">
        <f t="shared" ref="AY552:AZ552" si="2364">((AD552/AD491)-1)*100</f>
        <v>-41.371655567383179</v>
      </c>
      <c r="AZ552" s="7">
        <f t="shared" si="2364"/>
        <v>100.72677763860302</v>
      </c>
      <c r="BA552" s="7">
        <f t="shared" si="2204"/>
        <v>-21.229527427136802</v>
      </c>
      <c r="BB552" s="7"/>
      <c r="BC552" s="7">
        <f t="shared" si="2144"/>
        <v>161.28758552747473</v>
      </c>
      <c r="BD552" s="7">
        <f t="shared" ref="BD552:BE552" si="2365">((AD552/AD440)-1)*100</f>
        <v>-41.15181473986015</v>
      </c>
      <c r="BE552" s="7">
        <f t="shared" si="2365"/>
        <v>81.325946171915092</v>
      </c>
      <c r="BF552" s="7">
        <f t="shared" si="2146"/>
        <v>79.96163935555964</v>
      </c>
      <c r="BH552" s="1">
        <f t="shared" si="2294"/>
        <v>437</v>
      </c>
      <c r="BI552" s="1">
        <f t="shared" si="2295"/>
        <v>344</v>
      </c>
      <c r="BJ552" s="1">
        <f t="shared" si="2296"/>
        <v>418</v>
      </c>
      <c r="BK552" s="1">
        <f t="shared" si="2297"/>
        <v>281</v>
      </c>
      <c r="BL552" s="1">
        <f t="shared" si="2298"/>
        <v>530</v>
      </c>
      <c r="BN552" s="1">
        <f t="shared" si="2210"/>
        <v>481</v>
      </c>
      <c r="BO552" s="1">
        <f t="shared" si="2211"/>
        <v>416</v>
      </c>
      <c r="BP552" s="1">
        <f t="shared" si="2212"/>
        <v>428</v>
      </c>
      <c r="BQ552" s="1">
        <f t="shared" si="2213"/>
        <v>234</v>
      </c>
      <c r="BR552" s="1">
        <f t="shared" si="2214"/>
        <v>481</v>
      </c>
      <c r="BT552" s="1">
        <f t="shared" si="2151"/>
        <v>430</v>
      </c>
      <c r="BU552" s="1">
        <f t="shared" si="2152"/>
        <v>403</v>
      </c>
      <c r="BV552" s="1">
        <f t="shared" si="2153"/>
        <v>410</v>
      </c>
      <c r="BW552" s="1">
        <f t="shared" si="2154"/>
        <v>250</v>
      </c>
      <c r="BX552" s="1">
        <f t="shared" si="2155"/>
        <v>430</v>
      </c>
    </row>
    <row r="553" spans="1:76">
      <c r="A553" s="1">
        <v>2017</v>
      </c>
      <c r="B553" s="1">
        <v>2</v>
      </c>
      <c r="C553" s="4">
        <v>0.23250000000000001</v>
      </c>
      <c r="D553" s="4">
        <v>3.9706000000000001</v>
      </c>
      <c r="E553" s="2">
        <f t="shared" si="2229"/>
        <v>17140.600537228132</v>
      </c>
      <c r="F553" s="2">
        <f t="shared" si="2230"/>
        <v>89748.520236811193</v>
      </c>
      <c r="G553" s="5">
        <f t="shared" si="2231"/>
        <v>0.19098477046753307</v>
      </c>
      <c r="H553" s="4">
        <f t="shared" si="2232"/>
        <v>0.1913384562180592</v>
      </c>
      <c r="I553" s="4">
        <f t="shared" si="2233"/>
        <v>0.19906041377717387</v>
      </c>
      <c r="J553" s="4">
        <f t="shared" si="2234"/>
        <v>-7.7219575591146727E-3</v>
      </c>
      <c r="K553" s="2" t="str">
        <f t="shared" si="2242"/>
        <v xml:space="preserve">      SPX</v>
      </c>
      <c r="L553" s="11">
        <f t="shared" si="2243"/>
        <v>358728.64100814512</v>
      </c>
      <c r="M553" s="2">
        <f t="shared" si="2235"/>
        <v>63946.989147469241</v>
      </c>
      <c r="N553" s="2">
        <f t="shared" si="2236"/>
        <v>30860.758098648144</v>
      </c>
      <c r="O553" s="2">
        <f t="shared" si="2237"/>
        <v>33086.231048821093</v>
      </c>
      <c r="P553" s="2">
        <f t="shared" si="2244"/>
        <v>17140.600537228132</v>
      </c>
      <c r="Q553" s="2">
        <f t="shared" si="2245"/>
        <v>89748.520236811193</v>
      </c>
      <c r="S553" s="1">
        <f t="shared" si="2355"/>
        <v>2017</v>
      </c>
      <c r="T553" s="1">
        <f t="shared" si="2356"/>
        <v>2</v>
      </c>
      <c r="U553" s="4">
        <v>6.3600000000000004E-2</v>
      </c>
      <c r="V553" s="4">
        <v>3.9550999999999998</v>
      </c>
      <c r="X553" s="6">
        <v>42767</v>
      </c>
      <c r="Y553" s="2" t="str">
        <f t="shared" si="2357"/>
        <v xml:space="preserve">      SPY</v>
      </c>
      <c r="Z553" s="11">
        <f t="shared" si="2077"/>
        <v>412126.11194151267</v>
      </c>
      <c r="AA553" s="16">
        <f t="shared" si="2098"/>
        <v>84445.268454488134</v>
      </c>
      <c r="AB553" s="16">
        <f t="shared" si="2099"/>
        <v>40887.890732797117</v>
      </c>
      <c r="AC553" s="16">
        <f t="shared" si="2100"/>
        <v>43557.377721691009</v>
      </c>
      <c r="AD553" s="2">
        <f t="shared" si="2223"/>
        <v>32426.244435288329</v>
      </c>
      <c r="AE553" s="2">
        <f t="shared" si="2224"/>
        <v>86989.240074947462</v>
      </c>
      <c r="AF553" s="12" t="str">
        <f t="shared" si="2288"/>
        <v/>
      </c>
      <c r="AG553" s="13" t="str">
        <f t="shared" si="2282"/>
        <v/>
      </c>
      <c r="AH553" s="13" t="str">
        <f t="shared" ref="AH553:AI553" si="2366">IF($B553=12,((AD553/AD541)-1)*100,"")</f>
        <v/>
      </c>
      <c r="AI553" s="13" t="str">
        <f t="shared" si="2366"/>
        <v/>
      </c>
      <c r="AS553" s="7">
        <f t="shared" si="2284"/>
        <v>21.707401262612347</v>
      </c>
      <c r="AT553" s="7">
        <f t="shared" ref="AT553:AU553" si="2367">((AD553/AD541)-1)*100</f>
        <v>23.644926344925587</v>
      </c>
      <c r="AU553" s="7">
        <f t="shared" si="2367"/>
        <v>24.799926921680381</v>
      </c>
      <c r="AV553" s="7">
        <f t="shared" si="2291"/>
        <v>-3.0925256590680341</v>
      </c>
      <c r="AW553" s="7"/>
      <c r="AX553" s="7">
        <f t="shared" si="2202"/>
        <v>78.61495794389883</v>
      </c>
      <c r="AY553" s="7">
        <f t="shared" ref="AY553:AZ553" si="2368">((AD553/AD492)-1)*100</f>
        <v>-43.442383425296384</v>
      </c>
      <c r="AZ553" s="7">
        <f t="shared" si="2368"/>
        <v>99.740134759140432</v>
      </c>
      <c r="BA553" s="7">
        <f t="shared" si="2204"/>
        <v>-21.125176815241602</v>
      </c>
      <c r="BB553" s="7"/>
      <c r="BC553" s="7">
        <f t="shared" si="2144"/>
        <v>150.1404586547757</v>
      </c>
      <c r="BD553" s="7">
        <f t="shared" ref="BD553:BE553" si="2369">((AD553/AD441)-1)*100</f>
        <v>-45.771378612895099</v>
      </c>
      <c r="BE553" s="7">
        <f t="shared" si="2369"/>
        <v>85.573121841854686</v>
      </c>
      <c r="BF553" s="7">
        <f t="shared" si="2146"/>
        <v>64.567336812921013</v>
      </c>
      <c r="BH553" s="1">
        <f t="shared" si="2294"/>
        <v>438</v>
      </c>
      <c r="BI553" s="1">
        <f t="shared" si="2295"/>
        <v>345</v>
      </c>
      <c r="BJ553" s="1">
        <f t="shared" si="2296"/>
        <v>419</v>
      </c>
      <c r="BK553" s="1">
        <f t="shared" si="2297"/>
        <v>281</v>
      </c>
      <c r="BL553" s="1">
        <f t="shared" si="2298"/>
        <v>531</v>
      </c>
      <c r="BN553" s="1">
        <f t="shared" si="2210"/>
        <v>482</v>
      </c>
      <c r="BO553" s="1">
        <f t="shared" si="2211"/>
        <v>416</v>
      </c>
      <c r="BP553" s="1">
        <f t="shared" si="2212"/>
        <v>429</v>
      </c>
      <c r="BQ553" s="1">
        <f t="shared" si="2213"/>
        <v>234</v>
      </c>
      <c r="BR553" s="1">
        <f t="shared" si="2214"/>
        <v>482</v>
      </c>
      <c r="BT553" s="1">
        <f t="shared" si="2151"/>
        <v>431</v>
      </c>
      <c r="BU553" s="1">
        <f t="shared" si="2152"/>
        <v>403</v>
      </c>
      <c r="BV553" s="1">
        <f t="shared" si="2153"/>
        <v>411</v>
      </c>
      <c r="BW553" s="1">
        <f t="shared" si="2154"/>
        <v>251</v>
      </c>
      <c r="BX553" s="1">
        <f t="shared" si="2155"/>
        <v>431</v>
      </c>
    </row>
    <row r="554" spans="1:76">
      <c r="A554" s="1">
        <v>2017</v>
      </c>
      <c r="B554" s="1">
        <v>3</v>
      </c>
      <c r="C554" s="4">
        <v>-3.9146999999999998</v>
      </c>
      <c r="D554" s="4">
        <v>0.1167</v>
      </c>
      <c r="E554" s="2">
        <f t="shared" si="2229"/>
        <v>16469.597447997261</v>
      </c>
      <c r="F554" s="2">
        <f t="shared" si="2230"/>
        <v>89853.25675992755</v>
      </c>
      <c r="G554" s="5">
        <f t="shared" si="2231"/>
        <v>0.18329438511061644</v>
      </c>
      <c r="H554" s="4">
        <f t="shared" si="2232"/>
        <v>0.18367743611573278</v>
      </c>
      <c r="I554" s="4">
        <f t="shared" si="2233"/>
        <v>0.19491145886492195</v>
      </c>
      <c r="J554" s="4">
        <f t="shared" si="2234"/>
        <v>-1.1234022749189165E-2</v>
      </c>
      <c r="K554" s="2" t="str">
        <f t="shared" si="2242"/>
        <v xml:space="preserve">      SPX</v>
      </c>
      <c r="L554" s="11">
        <f t="shared" si="2243"/>
        <v>359147.2773322016</v>
      </c>
      <c r="M554" s="2">
        <f t="shared" si="2235"/>
        <v>62777.494681815428</v>
      </c>
      <c r="N554" s="2">
        <f t="shared" si="2236"/>
        <v>29652.652001360366</v>
      </c>
      <c r="O554" s="2">
        <f t="shared" si="2237"/>
        <v>33124.842680455062</v>
      </c>
      <c r="P554" s="2">
        <f t="shared" si="2244"/>
        <v>16469.597447997261</v>
      </c>
      <c r="Q554" s="2">
        <f t="shared" si="2245"/>
        <v>89853.25675992755</v>
      </c>
      <c r="S554" s="1">
        <f t="shared" si="2355"/>
        <v>2017</v>
      </c>
      <c r="T554" s="1">
        <f t="shared" si="2356"/>
        <v>3</v>
      </c>
      <c r="U554" s="4">
        <v>-3.3037000000000001</v>
      </c>
      <c r="V554" s="4">
        <v>0.10489999999999999</v>
      </c>
      <c r="X554" s="6">
        <v>42795</v>
      </c>
      <c r="Y554" s="2" t="str">
        <f t="shared" si="2357"/>
        <v xml:space="preserve">      SPY</v>
      </c>
      <c r="Z554" s="11">
        <f t="shared" si="2077"/>
        <v>412558.43223293935</v>
      </c>
      <c r="AA554" s="16">
        <f t="shared" si="2098"/>
        <v>83140.146897578757</v>
      </c>
      <c r="AB554" s="16">
        <f t="shared" si="2099"/>
        <v>39537.077486657698</v>
      </c>
      <c r="AC554" s="16">
        <f t="shared" si="2100"/>
        <v>43603.069410921067</v>
      </c>
      <c r="AD554" s="2">
        <f t="shared" si="2223"/>
        <v>31354.978597879708</v>
      </c>
      <c r="AE554" s="2">
        <f t="shared" si="2224"/>
        <v>87080.491787786086</v>
      </c>
      <c r="AF554" s="12" t="str">
        <f t="shared" si="2288"/>
        <v/>
      </c>
      <c r="AG554" s="13" t="str">
        <f t="shared" si="2282"/>
        <v/>
      </c>
      <c r="AH554" s="13" t="str">
        <f t="shared" ref="AH554:AI554" si="2370">IF($B554=12,((AD554/AD542)-1)*100,"")</f>
        <v/>
      </c>
      <c r="AI554" s="13" t="str">
        <f t="shared" si="2370"/>
        <v/>
      </c>
      <c r="AS554" s="7">
        <f t="shared" si="2284"/>
        <v>14.138806727695098</v>
      </c>
      <c r="AT554" s="7">
        <f t="shared" ref="AT554:AU554" si="2371">((AD554/AD542)-1)*100</f>
        <v>14.436079038251526</v>
      </c>
      <c r="AU554" s="7">
        <f t="shared" si="2371"/>
        <v>17.039018093963399</v>
      </c>
      <c r="AV554" s="7">
        <f t="shared" si="2291"/>
        <v>-2.9002113662683016</v>
      </c>
      <c r="AW554" s="7"/>
      <c r="AX554" s="7">
        <f t="shared" si="2202"/>
        <v>71.424883738223798</v>
      </c>
      <c r="AY554" s="7">
        <f t="shared" ref="AY554:AZ554" si="2372">((AD554/AD493)-1)*100</f>
        <v>-48.125484847233658</v>
      </c>
      <c r="AZ554" s="7">
        <f t="shared" si="2372"/>
        <v>91.699674949381205</v>
      </c>
      <c r="BA554" s="7">
        <f t="shared" si="2204"/>
        <v>-20.274791211157407</v>
      </c>
      <c r="BB554" s="7"/>
      <c r="BC554" s="7">
        <f t="shared" si="2144"/>
        <v>149.73107939233915</v>
      </c>
      <c r="BD554" s="7">
        <f t="shared" ref="BD554:BE554" si="2373">((AD554/AD442)-1)*100</f>
        <v>-47.703606875166692</v>
      </c>
      <c r="BE554" s="7">
        <f t="shared" si="2373"/>
        <v>93.872228828379562</v>
      </c>
      <c r="BF554" s="7">
        <f t="shared" si="2146"/>
        <v>55.858850563959592</v>
      </c>
      <c r="BH554" s="1">
        <f t="shared" si="2294"/>
        <v>439</v>
      </c>
      <c r="BI554" s="1">
        <f t="shared" si="2295"/>
        <v>346</v>
      </c>
      <c r="BJ554" s="1">
        <f t="shared" si="2296"/>
        <v>420</v>
      </c>
      <c r="BK554" s="1">
        <f t="shared" si="2297"/>
        <v>281</v>
      </c>
      <c r="BL554" s="1">
        <f t="shared" si="2298"/>
        <v>532</v>
      </c>
      <c r="BN554" s="1">
        <f t="shared" si="2210"/>
        <v>483</v>
      </c>
      <c r="BO554" s="1">
        <f t="shared" si="2211"/>
        <v>416</v>
      </c>
      <c r="BP554" s="1">
        <f t="shared" si="2212"/>
        <v>430</v>
      </c>
      <c r="BQ554" s="1">
        <f t="shared" si="2213"/>
        <v>234</v>
      </c>
      <c r="BR554" s="1">
        <f t="shared" si="2214"/>
        <v>483</v>
      </c>
      <c r="BT554" s="1">
        <f t="shared" si="2151"/>
        <v>432</v>
      </c>
      <c r="BU554" s="1">
        <f t="shared" si="2152"/>
        <v>403</v>
      </c>
      <c r="BV554" s="1">
        <f t="shared" si="2153"/>
        <v>412</v>
      </c>
      <c r="BW554" s="1">
        <f t="shared" si="2154"/>
        <v>252</v>
      </c>
      <c r="BX554" s="1">
        <f t="shared" si="2155"/>
        <v>432</v>
      </c>
    </row>
    <row r="555" spans="1:76">
      <c r="A555" s="1">
        <v>2017</v>
      </c>
      <c r="B555" s="1">
        <v>4</v>
      </c>
      <c r="C555" s="4">
        <v>-2.1061000000000001</v>
      </c>
      <c r="D555" s="4">
        <v>1.0269999999999999</v>
      </c>
      <c r="E555" s="2">
        <f t="shared" si="2229"/>
        <v>16122.731256144991</v>
      </c>
      <c r="F555" s="2">
        <f t="shared" si="2230"/>
        <v>90776.049706852005</v>
      </c>
      <c r="G555" s="5">
        <f t="shared" si="2231"/>
        <v>0.17760996769754794</v>
      </c>
      <c r="H555" s="4">
        <f t="shared" si="2232"/>
        <v>0.17789889476508056</v>
      </c>
      <c r="I555" s="4">
        <f t="shared" si="2233"/>
        <v>0.19035843487350776</v>
      </c>
      <c r="J555" s="4">
        <f t="shared" si="2234"/>
        <v>-1.2459540108427203E-2</v>
      </c>
      <c r="K555" s="2" t="str">
        <f t="shared" si="2242"/>
        <v xml:space="preserve">      SPX</v>
      </c>
      <c r="L555" s="11">
        <f t="shared" si="2243"/>
        <v>362835.71987040329</v>
      </c>
      <c r="M555" s="2">
        <f t="shared" si="2235"/>
        <v>62493.172312343049</v>
      </c>
      <c r="N555" s="2">
        <f t="shared" si="2236"/>
        <v>29028.137497559714</v>
      </c>
      <c r="O555" s="2">
        <f t="shared" si="2237"/>
        <v>33465.034814783336</v>
      </c>
      <c r="P555" s="2">
        <f t="shared" si="2244"/>
        <v>16122.731256144991</v>
      </c>
      <c r="Q555" s="2">
        <f t="shared" si="2245"/>
        <v>90776.049706852005</v>
      </c>
      <c r="S555" s="1">
        <f t="shared" si="2355"/>
        <v>2017</v>
      </c>
      <c r="T555" s="1">
        <f t="shared" si="2356"/>
        <v>4</v>
      </c>
      <c r="U555" s="4">
        <v>-2.4716999999999998</v>
      </c>
      <c r="V555" s="4">
        <v>1.0199</v>
      </c>
      <c r="X555" s="6">
        <v>42826</v>
      </c>
      <c r="Y555" s="2" t="str">
        <f t="shared" si="2357"/>
        <v xml:space="preserve">      SPY</v>
      </c>
      <c r="Z555" s="11">
        <f t="shared" si="2077"/>
        <v>416766.11568328313</v>
      </c>
      <c r="AA555" s="16">
        <f t="shared" si="2098"/>
        <v>82607.616658263025</v>
      </c>
      <c r="AB555" s="16">
        <f t="shared" si="2099"/>
        <v>38559.839542419977</v>
      </c>
      <c r="AC555" s="16">
        <f t="shared" si="2100"/>
        <v>44047.777115843055</v>
      </c>
      <c r="AD555" s="2">
        <f t="shared" si="2223"/>
        <v>30579.977591875915</v>
      </c>
      <c r="AE555" s="2">
        <f t="shared" si="2224"/>
        <v>87968.625723529723</v>
      </c>
      <c r="AF555" s="12" t="str">
        <f t="shared" si="2288"/>
        <v/>
      </c>
      <c r="AG555" s="13" t="str">
        <f t="shared" si="2282"/>
        <v/>
      </c>
      <c r="AH555" s="13" t="str">
        <f t="shared" ref="AH555:AI555" si="2374">IF($B555=12,((AD555/AD543)-1)*100,"")</f>
        <v/>
      </c>
      <c r="AI555" s="13" t="str">
        <f t="shared" si="2374"/>
        <v/>
      </c>
      <c r="AS555" s="7">
        <f t="shared" si="2284"/>
        <v>14.868361406310783</v>
      </c>
      <c r="AT555" s="7">
        <f t="shared" ref="AT555:AU555" si="2375">((AD555/AD543)-1)*100</f>
        <v>2.0894562025323804</v>
      </c>
      <c r="AU555" s="7">
        <f t="shared" si="2375"/>
        <v>17.787110400857276</v>
      </c>
      <c r="AV555" s="7">
        <f t="shared" si="2291"/>
        <v>-2.9187489945464939</v>
      </c>
      <c r="AW555" s="7"/>
      <c r="AX555" s="7">
        <f t="shared" si="2202"/>
        <v>67.68881572051481</v>
      </c>
      <c r="AY555" s="7">
        <f t="shared" ref="AY555:AZ555" si="2376">((AD555/AD494)-1)*100</f>
        <v>-48.297511403112203</v>
      </c>
      <c r="AZ555" s="7">
        <f t="shared" si="2376"/>
        <v>87.52173409875607</v>
      </c>
      <c r="BA555" s="7">
        <f t="shared" si="2204"/>
        <v>-19.83291837824126</v>
      </c>
      <c r="BB555" s="7"/>
      <c r="BC555" s="7">
        <f t="shared" si="2144"/>
        <v>137.18014721964781</v>
      </c>
      <c r="BD555" s="7">
        <f t="shared" ref="BD555:BE555" si="2377">((AD555/AD443)-1)*100</f>
        <v>-52.048610475598501</v>
      </c>
      <c r="BE555" s="7">
        <f t="shared" si="2377"/>
        <v>97.239279654646822</v>
      </c>
      <c r="BF555" s="7">
        <f t="shared" si="2146"/>
        <v>39.940867565000985</v>
      </c>
      <c r="BH555" s="1">
        <f t="shared" si="2294"/>
        <v>440</v>
      </c>
      <c r="BI555" s="1">
        <f t="shared" si="2295"/>
        <v>347</v>
      </c>
      <c r="BJ555" s="1">
        <f t="shared" si="2296"/>
        <v>421</v>
      </c>
      <c r="BK555" s="1">
        <f t="shared" si="2297"/>
        <v>281</v>
      </c>
      <c r="BL555" s="1">
        <f t="shared" si="2298"/>
        <v>533</v>
      </c>
      <c r="BN555" s="1">
        <f t="shared" si="2210"/>
        <v>484</v>
      </c>
      <c r="BO555" s="1">
        <f t="shared" si="2211"/>
        <v>416</v>
      </c>
      <c r="BP555" s="1">
        <f t="shared" si="2212"/>
        <v>431</v>
      </c>
      <c r="BQ555" s="1">
        <f t="shared" si="2213"/>
        <v>234</v>
      </c>
      <c r="BR555" s="1">
        <f t="shared" si="2214"/>
        <v>484</v>
      </c>
      <c r="BT555" s="1">
        <f t="shared" si="2151"/>
        <v>433</v>
      </c>
      <c r="BU555" s="1">
        <f t="shared" si="2152"/>
        <v>403</v>
      </c>
      <c r="BV555" s="1">
        <f t="shared" si="2153"/>
        <v>413</v>
      </c>
      <c r="BW555" s="1">
        <f t="shared" si="2154"/>
        <v>253</v>
      </c>
      <c r="BX555" s="1">
        <f t="shared" si="2155"/>
        <v>433</v>
      </c>
    </row>
    <row r="556" spans="1:76">
      <c r="A556" s="1">
        <v>2017</v>
      </c>
      <c r="B556" s="1">
        <v>5</v>
      </c>
      <c r="C556" s="4">
        <v>-1.5364</v>
      </c>
      <c r="D556" s="4">
        <v>1.4073</v>
      </c>
      <c r="E556" s="2">
        <f t="shared" si="2229"/>
        <v>15875.021613125578</v>
      </c>
      <c r="F556" s="2">
        <f t="shared" si="2230"/>
        <v>92053.541054376532</v>
      </c>
      <c r="G556" s="5">
        <f t="shared" si="2231"/>
        <v>0.17245421991695156</v>
      </c>
      <c r="H556" s="4">
        <f t="shared" si="2232"/>
        <v>0.17271349014781484</v>
      </c>
      <c r="I556" s="4">
        <f t="shared" si="2233"/>
        <v>0.18564679935862455</v>
      </c>
      <c r="J556" s="4">
        <f t="shared" si="2234"/>
        <v>-1.2933309210809707E-2</v>
      </c>
      <c r="K556" s="2" t="str">
        <f t="shared" si="2242"/>
        <v xml:space="preserve">      SPX</v>
      </c>
      <c r="L556" s="11">
        <f t="shared" si="2243"/>
        <v>367941.90695613949</v>
      </c>
      <c r="M556" s="2">
        <f t="shared" si="2235"/>
        <v>62518.137442778985</v>
      </c>
      <c r="N556" s="2">
        <f t="shared" si="2236"/>
        <v>28582.149193047204</v>
      </c>
      <c r="O556" s="2">
        <f t="shared" si="2237"/>
        <v>33935.988249731781</v>
      </c>
      <c r="P556" s="2">
        <f t="shared" si="2244"/>
        <v>15875.021613125578</v>
      </c>
      <c r="Q556" s="2">
        <f t="shared" si="2245"/>
        <v>92053.541054376532</v>
      </c>
      <c r="S556" s="1">
        <f t="shared" si="2355"/>
        <v>2017</v>
      </c>
      <c r="T556" s="1">
        <f t="shared" si="2356"/>
        <v>5</v>
      </c>
      <c r="U556" s="4">
        <v>-1.7089000000000001</v>
      </c>
      <c r="V556" s="4">
        <v>1.4009</v>
      </c>
      <c r="X556" s="6">
        <v>42856</v>
      </c>
      <c r="Y556" s="2" t="str">
        <f t="shared" si="2357"/>
        <v xml:space="preserve">      SPY</v>
      </c>
      <c r="Z556" s="11">
        <f t="shared" ref="Z556:Z565" si="2378">IF(J555&gt;0,Z555*(1+(U556/100)),Z555*(1+(V556/100)))</f>
        <v>422604.59219789022</v>
      </c>
      <c r="AA556" s="16">
        <f t="shared" si="2098"/>
        <v>82565.732869938452</v>
      </c>
      <c r="AB556" s="16">
        <f t="shared" si="2099"/>
        <v>37900.890444479563</v>
      </c>
      <c r="AC556" s="16">
        <f t="shared" si="2100"/>
        <v>44664.842425458897</v>
      </c>
      <c r="AD556" s="2">
        <f t="shared" si="2223"/>
        <v>30057.396354808348</v>
      </c>
      <c r="AE556" s="2">
        <f t="shared" si="2224"/>
        <v>89200.978201290651</v>
      </c>
      <c r="AF556" s="12" t="str">
        <f t="shared" si="2288"/>
        <v/>
      </c>
      <c r="AG556" s="13" t="str">
        <f t="shared" si="2282"/>
        <v/>
      </c>
      <c r="AH556" s="13" t="str">
        <f t="shared" ref="AH556:AI556" si="2379">IF($B556=12,((AD556/AD544)-1)*100,"")</f>
        <v/>
      </c>
      <c r="AI556" s="13" t="str">
        <f t="shared" si="2379"/>
        <v/>
      </c>
      <c r="AS556" s="7">
        <f t="shared" si="2284"/>
        <v>14.443322228637733</v>
      </c>
      <c r="AT556" s="7">
        <f t="shared" ref="AT556:AU556" si="2380">((AD556/AD544)-1)*100</f>
        <v>-1.0166662699692686</v>
      </c>
      <c r="AU556" s="7">
        <f t="shared" si="2380"/>
        <v>17.351271185146878</v>
      </c>
      <c r="AV556" s="7">
        <f t="shared" si="2291"/>
        <v>-2.907948956509145</v>
      </c>
      <c r="AW556" s="7"/>
      <c r="AX556" s="7">
        <f t="shared" si="2202"/>
        <v>71.123576308041734</v>
      </c>
      <c r="AY556" s="7">
        <f t="shared" ref="AY556:AZ556" si="2381">((AD556/AD495)-1)*100</f>
        <v>-48.626322258491619</v>
      </c>
      <c r="AZ556" s="7">
        <f t="shared" si="2381"/>
        <v>91.36273123872401</v>
      </c>
      <c r="BA556" s="7">
        <f t="shared" si="2204"/>
        <v>-20.239154930682275</v>
      </c>
      <c r="BB556" s="7"/>
      <c r="BC556" s="7">
        <f t="shared" si="2144"/>
        <v>132.944906413463</v>
      </c>
      <c r="BD556" s="7">
        <f t="shared" ref="BD556:BE556" si="2382">((AD556/AD444)-1)*100</f>
        <v>-54.349192229301302</v>
      </c>
      <c r="BE556" s="7">
        <f t="shared" si="2382"/>
        <v>112.7590094095038</v>
      </c>
      <c r="BF556" s="7">
        <f t="shared" si="2146"/>
        <v>20.185897003959198</v>
      </c>
      <c r="BH556" s="1">
        <f t="shared" si="2294"/>
        <v>441</v>
      </c>
      <c r="BI556" s="1">
        <f t="shared" si="2295"/>
        <v>347</v>
      </c>
      <c r="BJ556" s="1">
        <f t="shared" si="2296"/>
        <v>422</v>
      </c>
      <c r="BK556" s="1">
        <f t="shared" si="2297"/>
        <v>281</v>
      </c>
      <c r="BL556" s="1">
        <f t="shared" si="2298"/>
        <v>534</v>
      </c>
      <c r="BN556" s="1">
        <f t="shared" si="2210"/>
        <v>485</v>
      </c>
      <c r="BO556" s="1">
        <f t="shared" si="2211"/>
        <v>416</v>
      </c>
      <c r="BP556" s="1">
        <f t="shared" si="2212"/>
        <v>432</v>
      </c>
      <c r="BQ556" s="1">
        <f t="shared" si="2213"/>
        <v>234</v>
      </c>
      <c r="BR556" s="1">
        <f t="shared" si="2214"/>
        <v>485</v>
      </c>
      <c r="BT556" s="1">
        <f t="shared" si="2151"/>
        <v>434</v>
      </c>
      <c r="BU556" s="1">
        <f t="shared" si="2152"/>
        <v>403</v>
      </c>
      <c r="BV556" s="1">
        <f t="shared" si="2153"/>
        <v>414</v>
      </c>
      <c r="BW556" s="1">
        <f t="shared" si="2154"/>
        <v>254</v>
      </c>
      <c r="BX556" s="1">
        <f t="shared" si="2155"/>
        <v>434</v>
      </c>
    </row>
    <row r="557" spans="1:76">
      <c r="A557" s="1">
        <v>2017</v>
      </c>
      <c r="B557" s="1">
        <v>6</v>
      </c>
      <c r="C557" s="4">
        <v>-1.9219999999999999</v>
      </c>
      <c r="D557" s="4">
        <v>0.62419999999999998</v>
      </c>
      <c r="E557" s="2">
        <f t="shared" si="2229"/>
        <v>15569.903697721304</v>
      </c>
      <c r="F557" s="2">
        <f t="shared" si="2230"/>
        <v>92628.139257637959</v>
      </c>
      <c r="G557" s="5">
        <f t="shared" si="2231"/>
        <v>0.16809042935014412</v>
      </c>
      <c r="H557" s="4">
        <f t="shared" si="2232"/>
        <v>0.16831057510241415</v>
      </c>
      <c r="I557" s="4">
        <f t="shared" si="2233"/>
        <v>0.1810267019879718</v>
      </c>
      <c r="J557" s="4">
        <f t="shared" si="2234"/>
        <v>-1.2716126885557649E-2</v>
      </c>
      <c r="K557" s="2" t="str">
        <f t="shared" si="2242"/>
        <v xml:space="preserve">      SPX</v>
      </c>
      <c r="L557" s="11">
        <f t="shared" si="2243"/>
        <v>370238.60033935972</v>
      </c>
      <c r="M557" s="2">
        <f t="shared" si="2235"/>
        <v>62180.616973943441</v>
      </c>
      <c r="N557" s="2">
        <f t="shared" si="2236"/>
        <v>28032.800285556837</v>
      </c>
      <c r="O557" s="2">
        <f t="shared" si="2237"/>
        <v>34147.816688386607</v>
      </c>
      <c r="P557" s="2">
        <f t="shared" si="2244"/>
        <v>15569.903697721304</v>
      </c>
      <c r="Q557" s="2">
        <f t="shared" si="2245"/>
        <v>92628.139257637959</v>
      </c>
      <c r="S557" s="1">
        <f t="shared" si="2355"/>
        <v>2017</v>
      </c>
      <c r="T557" s="1">
        <f t="shared" si="2356"/>
        <v>6</v>
      </c>
      <c r="U557" s="4">
        <v>-0.97799999999999998</v>
      </c>
      <c r="V557" s="4">
        <v>0.61240000000000006</v>
      </c>
      <c r="X557" s="6">
        <v>42887</v>
      </c>
      <c r="Y557" s="2" t="str">
        <f t="shared" si="2357"/>
        <v xml:space="preserve">      SPY</v>
      </c>
      <c r="Z557" s="11">
        <f t="shared" si="2378"/>
        <v>425192.62272051012</v>
      </c>
      <c r="AA557" s="16">
        <f t="shared" si="2098"/>
        <v>82468.589656404962</v>
      </c>
      <c r="AB557" s="16">
        <f t="shared" si="2099"/>
        <v>37530.219735932551</v>
      </c>
      <c r="AC557" s="16">
        <f t="shared" si="2100"/>
        <v>44938.369920472411</v>
      </c>
      <c r="AD557" s="2">
        <f t="shared" si="2223"/>
        <v>29763.435018458324</v>
      </c>
      <c r="AE557" s="2">
        <f t="shared" si="2224"/>
        <v>89747.244991795364</v>
      </c>
      <c r="AF557" s="12" t="str">
        <f t="shared" si="2288"/>
        <v/>
      </c>
      <c r="AG557" s="13" t="str">
        <f t="shared" si="2282"/>
        <v/>
      </c>
      <c r="AH557" s="13" t="str">
        <f t="shared" ref="AH557:AI557" si="2383">IF($B557=12,((AD557/AD545)-1)*100,"")</f>
        <v/>
      </c>
      <c r="AI557" s="13" t="str">
        <f t="shared" si="2383"/>
        <v/>
      </c>
      <c r="AS557" s="7">
        <f t="shared" si="2284"/>
        <v>14.851531431877497</v>
      </c>
      <c r="AT557" s="7">
        <f t="shared" ref="AT557:AU557" si="2384">((AD557/AD545)-1)*100</f>
        <v>-5.6338618366266076</v>
      </c>
      <c r="AU557" s="7">
        <f t="shared" si="2384"/>
        <v>17.769852784988572</v>
      </c>
      <c r="AV557" s="7">
        <f t="shared" si="2291"/>
        <v>-2.9183213531110752</v>
      </c>
      <c r="AW557" s="7"/>
      <c r="AX557" s="7">
        <f t="shared" si="2202"/>
        <v>83.158871471164403</v>
      </c>
      <c r="AY557" s="7">
        <f t="shared" ref="AY557:AZ557" si="2385">((AD557/AD496)-1)*100</f>
        <v>-42.714370297787418</v>
      </c>
      <c r="AZ557" s="7">
        <f t="shared" si="2385"/>
        <v>104.82146675237125</v>
      </c>
      <c r="BA557" s="7">
        <f t="shared" si="2204"/>
        <v>-21.662595281206848</v>
      </c>
      <c r="BB557" s="7"/>
      <c r="BC557" s="7">
        <f t="shared" si="2144"/>
        <v>110.75812112904129</v>
      </c>
      <c r="BD557" s="7">
        <f t="shared" ref="BD557:BE557" si="2386">((AD557/AD445)-1)*100</f>
        <v>-59.350074753874615</v>
      </c>
      <c r="BE557" s="7">
        <f t="shared" si="2386"/>
        <v>121.25197088084238</v>
      </c>
      <c r="BF557" s="7">
        <f t="shared" si="2146"/>
        <v>-10.493849751801093</v>
      </c>
      <c r="BH557" s="1">
        <f t="shared" si="2294"/>
        <v>442</v>
      </c>
      <c r="BI557" s="1">
        <f t="shared" si="2295"/>
        <v>347</v>
      </c>
      <c r="BJ557" s="1">
        <f t="shared" si="2296"/>
        <v>423</v>
      </c>
      <c r="BK557" s="1">
        <f t="shared" si="2297"/>
        <v>281</v>
      </c>
      <c r="BL557" s="1">
        <f t="shared" si="2298"/>
        <v>535</v>
      </c>
      <c r="BN557" s="1">
        <f t="shared" si="2210"/>
        <v>486</v>
      </c>
      <c r="BO557" s="1">
        <f t="shared" si="2211"/>
        <v>416</v>
      </c>
      <c r="BP557" s="1">
        <f t="shared" si="2212"/>
        <v>433</v>
      </c>
      <c r="BQ557" s="1">
        <f t="shared" si="2213"/>
        <v>234</v>
      </c>
      <c r="BR557" s="1">
        <f t="shared" si="2214"/>
        <v>486</v>
      </c>
      <c r="BT557" s="1">
        <f t="shared" si="2151"/>
        <v>435</v>
      </c>
      <c r="BU557" s="1">
        <f t="shared" si="2152"/>
        <v>403</v>
      </c>
      <c r="BV557" s="1">
        <f t="shared" si="2153"/>
        <v>415</v>
      </c>
      <c r="BW557" s="1">
        <f t="shared" si="2154"/>
        <v>254</v>
      </c>
      <c r="BX557" s="1">
        <f t="shared" si="2155"/>
        <v>435</v>
      </c>
    </row>
    <row r="558" spans="1:76">
      <c r="A558" s="1">
        <v>2017</v>
      </c>
      <c r="B558" s="1">
        <v>7</v>
      </c>
      <c r="C558" s="4">
        <v>4.5846999999999998</v>
      </c>
      <c r="D558" s="4">
        <v>2.0562999999999998</v>
      </c>
      <c r="E558" s="2">
        <f t="shared" si="2229"/>
        <v>16283.737072550732</v>
      </c>
      <c r="F558" s="2">
        <f t="shared" si="2230"/>
        <v>94532.851685192771</v>
      </c>
      <c r="G558" s="5">
        <f t="shared" si="2231"/>
        <v>0.17225479589653961</v>
      </c>
      <c r="H558" s="4">
        <f t="shared" si="2232"/>
        <v>0.1720669758587241</v>
      </c>
      <c r="I558" s="4">
        <f t="shared" si="2233"/>
        <v>0.17871830564812125</v>
      </c>
      <c r="J558" s="4">
        <f t="shared" si="2234"/>
        <v>-6.6513297893971424E-3</v>
      </c>
      <c r="K558" s="2" t="str">
        <f t="shared" si="2242"/>
        <v xml:space="preserve">      SPX</v>
      </c>
      <c r="L558" s="11">
        <f t="shared" si="2243"/>
        <v>377851.81667813804</v>
      </c>
      <c r="M558" s="2">
        <f t="shared" si="2235"/>
        <v>64168.018323198667</v>
      </c>
      <c r="N558" s="2">
        <f t="shared" si="2236"/>
        <v>29318.02008024876</v>
      </c>
      <c r="O558" s="2">
        <f t="shared" si="2237"/>
        <v>34849.998242949907</v>
      </c>
      <c r="P558" s="2">
        <f t="shared" si="2244"/>
        <v>16283.737072550732</v>
      </c>
      <c r="Q558" s="2">
        <f t="shared" si="2245"/>
        <v>94532.851685192771</v>
      </c>
      <c r="S558" s="1">
        <f t="shared" si="2355"/>
        <v>2017</v>
      </c>
      <c r="T558" s="1">
        <f t="shared" si="2356"/>
        <v>7</v>
      </c>
      <c r="U558" s="4">
        <v>3.8593000000000002</v>
      </c>
      <c r="V558" s="4">
        <v>2.0453999999999999</v>
      </c>
      <c r="X558" s="6">
        <v>42917</v>
      </c>
      <c r="Y558" s="2" t="str">
        <f t="shared" si="2357"/>
        <v xml:space="preserve">      SPY</v>
      </c>
      <c r="Z558" s="11">
        <f t="shared" si="2378"/>
        <v>433889.51262563543</v>
      </c>
      <c r="AA558" s="16">
        <f t="shared" si="2098"/>
        <v>84836.162845027153</v>
      </c>
      <c r="AB558" s="16">
        <f t="shared" si="2099"/>
        <v>38978.623506201402</v>
      </c>
      <c r="AC558" s="16">
        <f t="shared" si="2100"/>
        <v>45857.539338825751</v>
      </c>
      <c r="AD558" s="2">
        <f t="shared" si="2223"/>
        <v>30912.095266125689</v>
      </c>
      <c r="AE558" s="2">
        <f t="shared" si="2224"/>
        <v>91582.935140857546</v>
      </c>
      <c r="AF558" s="12" t="str">
        <f t="shared" si="2288"/>
        <v/>
      </c>
      <c r="AG558" s="13" t="str">
        <f t="shared" si="2282"/>
        <v/>
      </c>
      <c r="AH558" s="13" t="str">
        <f t="shared" ref="AH558:AI558" si="2387">IF($B558=12,((AD558/AD546)-1)*100,"")</f>
        <v/>
      </c>
      <c r="AI558" s="13" t="str">
        <f t="shared" si="2387"/>
        <v/>
      </c>
      <c r="AS558" s="7">
        <f t="shared" si="2284"/>
        <v>13.045164412000009</v>
      </c>
      <c r="AT558" s="7">
        <f t="shared" ref="AT558:AU558" si="2388">((AD558/AD546)-1)*100</f>
        <v>4.8569520719992543</v>
      </c>
      <c r="AU558" s="7">
        <f t="shared" si="2388"/>
        <v>15.917586860847965</v>
      </c>
      <c r="AV558" s="7">
        <f t="shared" si="2291"/>
        <v>-2.8724224488479564</v>
      </c>
      <c r="AW558" s="7"/>
      <c r="AX558" s="7">
        <f t="shared" si="2202"/>
        <v>79.547007564238001</v>
      </c>
      <c r="AY558" s="7">
        <f t="shared" ref="AY558:AZ558" si="2389">((AD558/AD497)-1)*100</f>
        <v>-41.759217266425786</v>
      </c>
      <c r="AZ558" s="7">
        <f t="shared" si="2389"/>
        <v>100.78241990094376</v>
      </c>
      <c r="BA558" s="7">
        <f t="shared" si="2204"/>
        <v>-21.235412336705764</v>
      </c>
      <c r="BB558" s="7"/>
      <c r="BC558" s="7">
        <f t="shared" si="2144"/>
        <v>116.37892575513629</v>
      </c>
      <c r="BD558" s="7">
        <f t="shared" ref="BD558:BE558" si="2390">((AD558/AD446)-1)*100</f>
        <v>-57.524123230890709</v>
      </c>
      <c r="BE558" s="7">
        <f t="shared" si="2390"/>
        <v>126.76479260022049</v>
      </c>
      <c r="BF558" s="7">
        <f t="shared" si="2146"/>
        <v>-10.385866845084195</v>
      </c>
      <c r="BH558" s="1">
        <f t="shared" si="2294"/>
        <v>443</v>
      </c>
      <c r="BI558" s="1">
        <f t="shared" si="2295"/>
        <v>348</v>
      </c>
      <c r="BJ558" s="1">
        <f t="shared" si="2296"/>
        <v>424</v>
      </c>
      <c r="BK558" s="1">
        <f t="shared" si="2297"/>
        <v>281</v>
      </c>
      <c r="BL558" s="1">
        <f t="shared" si="2298"/>
        <v>536</v>
      </c>
      <c r="BN558" s="1">
        <f t="shared" si="2210"/>
        <v>487</v>
      </c>
      <c r="BO558" s="1">
        <f t="shared" si="2211"/>
        <v>416</v>
      </c>
      <c r="BP558" s="1">
        <f t="shared" si="2212"/>
        <v>434</v>
      </c>
      <c r="BQ558" s="1">
        <f t="shared" si="2213"/>
        <v>234</v>
      </c>
      <c r="BR558" s="1">
        <f t="shared" si="2214"/>
        <v>487</v>
      </c>
      <c r="BT558" s="1">
        <f t="shared" si="2151"/>
        <v>436</v>
      </c>
      <c r="BU558" s="1">
        <f t="shared" si="2152"/>
        <v>403</v>
      </c>
      <c r="BV558" s="1">
        <f t="shared" si="2153"/>
        <v>416</v>
      </c>
      <c r="BW558" s="1">
        <f t="shared" si="2154"/>
        <v>254</v>
      </c>
      <c r="BX558" s="1">
        <f t="shared" si="2155"/>
        <v>436</v>
      </c>
    </row>
    <row r="559" spans="1:76">
      <c r="A559" s="1">
        <v>2017</v>
      </c>
      <c r="B559" s="1">
        <v>8</v>
      </c>
      <c r="C559" s="4">
        <v>-0.77649999999999997</v>
      </c>
      <c r="D559" s="4">
        <v>0.30609999999999998</v>
      </c>
      <c r="E559" s="2">
        <f t="shared" si="2229"/>
        <v>16157.293854182375</v>
      </c>
      <c r="F559" s="2">
        <f t="shared" si="2230"/>
        <v>94822.216744201141</v>
      </c>
      <c r="G559" s="5">
        <f t="shared" si="2231"/>
        <v>0.17039565630246115</v>
      </c>
      <c r="H559" s="4">
        <f t="shared" si="2232"/>
        <v>0.17047524294799749</v>
      </c>
      <c r="I559" s="4">
        <f t="shared" si="2233"/>
        <v>0.17652813476768439</v>
      </c>
      <c r="J559" s="4">
        <f t="shared" si="2234"/>
        <v>-6.0528918196869064E-3</v>
      </c>
      <c r="K559" s="2" t="str">
        <f t="shared" si="2242"/>
        <v xml:space="preserve">      SPX</v>
      </c>
      <c r="L559" s="11">
        <f t="shared" si="2243"/>
        <v>379008.42108898982</v>
      </c>
      <c r="M559" s="2">
        <f t="shared" si="2235"/>
        <v>64047.039741897206</v>
      </c>
      <c r="N559" s="2">
        <f t="shared" si="2236"/>
        <v>29090.365654325629</v>
      </c>
      <c r="O559" s="2">
        <f t="shared" si="2237"/>
        <v>34956.674087571577</v>
      </c>
      <c r="P559" s="2">
        <f t="shared" si="2244"/>
        <v>16157.293854182375</v>
      </c>
      <c r="Q559" s="2">
        <f t="shared" si="2245"/>
        <v>94822.216744201141</v>
      </c>
      <c r="S559" s="1">
        <f t="shared" si="2355"/>
        <v>2017</v>
      </c>
      <c r="T559" s="1">
        <f t="shared" si="2356"/>
        <v>8</v>
      </c>
      <c r="U559" s="4">
        <v>0.60770000000000002</v>
      </c>
      <c r="V559" s="4">
        <v>0.29630000000000001</v>
      </c>
      <c r="X559" s="6">
        <v>42948</v>
      </c>
      <c r="Y559" s="2" t="str">
        <f t="shared" si="2357"/>
        <v xml:space="preserve">      SPY</v>
      </c>
      <c r="Z559" s="11">
        <f t="shared" si="2378"/>
        <v>435175.1272515452</v>
      </c>
      <c r="AA559" s="16">
        <f t="shared" si="2098"/>
        <v>85208.911829135293</v>
      </c>
      <c r="AB559" s="16">
        <f t="shared" si="2099"/>
        <v>39215.496601248589</v>
      </c>
      <c r="AC559" s="16">
        <f t="shared" si="2100"/>
        <v>45993.415227886697</v>
      </c>
      <c r="AD559" s="2">
        <f t="shared" si="2223"/>
        <v>31099.948069057937</v>
      </c>
      <c r="AE559" s="2">
        <f t="shared" si="2224"/>
        <v>91854.295377679911</v>
      </c>
      <c r="AF559" s="12" t="str">
        <f t="shared" si="2288"/>
        <v/>
      </c>
      <c r="AG559" s="13" t="str">
        <f t="shared" si="2282"/>
        <v/>
      </c>
      <c r="AH559" s="13" t="str">
        <f t="shared" ref="AH559:AI559" si="2391">IF($B559=12,((AD559/AD547)-1)*100,"")</f>
        <v/>
      </c>
      <c r="AI559" s="13" t="str">
        <f t="shared" si="2391"/>
        <v/>
      </c>
      <c r="AS559" s="7">
        <f t="shared" si="2284"/>
        <v>13.229521969932744</v>
      </c>
      <c r="AT559" s="7">
        <f t="shared" ref="AT559:AU559" si="2392">((AD559/AD547)-1)*100</f>
        <v>4.9076292148008571</v>
      </c>
      <c r="AU559" s="7">
        <f t="shared" si="2392"/>
        <v>16.106628854340379</v>
      </c>
      <c r="AV559" s="7">
        <f t="shared" si="2291"/>
        <v>-2.8771068844076346</v>
      </c>
      <c r="AW559" s="7"/>
      <c r="AX559" s="7">
        <f t="shared" si="2202"/>
        <v>77.627567291461403</v>
      </c>
      <c r="AY559" s="7">
        <f t="shared" ref="AY559:AZ559" si="2393">((AD559/AD498)-1)*100</f>
        <v>-44.763293149326834</v>
      </c>
      <c r="AZ559" s="7">
        <f t="shared" si="2393"/>
        <v>98.635963281857371</v>
      </c>
      <c r="BA559" s="7">
        <f t="shared" si="2204"/>
        <v>-21.008395990395968</v>
      </c>
      <c r="BB559" s="7"/>
      <c r="BC559" s="7">
        <f t="shared" si="2144"/>
        <v>107.805543119159</v>
      </c>
      <c r="BD559" s="7">
        <f t="shared" ref="BD559:BE559" si="2394">((AD559/AD447)-1)*100</f>
        <v>-59.080451928357604</v>
      </c>
      <c r="BE559" s="7">
        <f t="shared" si="2394"/>
        <v>116.89950197523599</v>
      </c>
      <c r="BF559" s="7">
        <f t="shared" si="2146"/>
        <v>-9.0939588560769948</v>
      </c>
      <c r="BH559" s="1">
        <f t="shared" si="2294"/>
        <v>444</v>
      </c>
      <c r="BI559" s="1">
        <f t="shared" si="2295"/>
        <v>349</v>
      </c>
      <c r="BJ559" s="1">
        <f t="shared" si="2296"/>
        <v>425</v>
      </c>
      <c r="BK559" s="1">
        <f t="shared" si="2297"/>
        <v>281</v>
      </c>
      <c r="BL559" s="1">
        <f t="shared" si="2298"/>
        <v>537</v>
      </c>
      <c r="BN559" s="1">
        <f t="shared" si="2210"/>
        <v>488</v>
      </c>
      <c r="BO559" s="1">
        <f t="shared" si="2211"/>
        <v>416</v>
      </c>
      <c r="BP559" s="1">
        <f t="shared" si="2212"/>
        <v>435</v>
      </c>
      <c r="BQ559" s="1">
        <f t="shared" si="2213"/>
        <v>234</v>
      </c>
      <c r="BR559" s="1">
        <f t="shared" si="2214"/>
        <v>488</v>
      </c>
      <c r="BT559" s="1">
        <f t="shared" si="2151"/>
        <v>437</v>
      </c>
      <c r="BU559" s="1">
        <f t="shared" si="2152"/>
        <v>403</v>
      </c>
      <c r="BV559" s="1">
        <f t="shared" si="2153"/>
        <v>417</v>
      </c>
      <c r="BW559" s="1">
        <f t="shared" si="2154"/>
        <v>254</v>
      </c>
      <c r="BX559" s="1">
        <f t="shared" si="2155"/>
        <v>437</v>
      </c>
    </row>
    <row r="560" spans="1:76">
      <c r="A560" s="1">
        <v>2017</v>
      </c>
      <c r="B560" s="1">
        <v>9</v>
      </c>
      <c r="C560" s="4">
        <v>3.3214999999999999</v>
      </c>
      <c r="D560" s="4">
        <v>2.0628000000000002</v>
      </c>
      <c r="E560" s="2">
        <f t="shared" si="2229"/>
        <v>16693.958369549044</v>
      </c>
      <c r="F560" s="2">
        <f t="shared" si="2230"/>
        <v>96778.209431200536</v>
      </c>
      <c r="G560" s="5">
        <f t="shared" si="2231"/>
        <v>0.17249707829546848</v>
      </c>
      <c r="H560" s="4">
        <f t="shared" si="2232"/>
        <v>0.17240080042177938</v>
      </c>
      <c r="I560" s="4">
        <f t="shared" si="2233"/>
        <v>0.17546733043289076</v>
      </c>
      <c r="J560" s="4">
        <f t="shared" si="2234"/>
        <v>-3.0665300111113736E-3</v>
      </c>
      <c r="K560" s="2" t="str">
        <f t="shared" si="2242"/>
        <v xml:space="preserve">      SPX</v>
      </c>
      <c r="L560" s="11">
        <f t="shared" si="2243"/>
        <v>386826.60679921356</v>
      </c>
      <c r="M560" s="2">
        <f t="shared" si="2235"/>
        <v>65734.362510184059</v>
      </c>
      <c r="N560" s="2">
        <f t="shared" si="2236"/>
        <v>30056.602149534054</v>
      </c>
      <c r="O560" s="2">
        <f t="shared" si="2237"/>
        <v>35677.760360650005</v>
      </c>
      <c r="P560" s="2">
        <f t="shared" si="2244"/>
        <v>16693.958369549044</v>
      </c>
      <c r="Q560" s="2">
        <f t="shared" si="2245"/>
        <v>96778.209431200536</v>
      </c>
      <c r="S560" s="1">
        <f t="shared" si="2355"/>
        <v>2017</v>
      </c>
      <c r="T560" s="1">
        <f t="shared" si="2356"/>
        <v>9</v>
      </c>
      <c r="U560" s="4">
        <v>1.9601</v>
      </c>
      <c r="V560" s="4">
        <v>2.0569000000000002</v>
      </c>
      <c r="X560" s="6">
        <v>42979</v>
      </c>
      <c r="Y560" s="2" t="str">
        <f t="shared" si="2357"/>
        <v xml:space="preserve">      SPY</v>
      </c>
      <c r="Z560" s="11">
        <f t="shared" si="2378"/>
        <v>444126.24444398226</v>
      </c>
      <c r="AA560" s="16">
        <f t="shared" si="2098"/>
        <v>86923.61333583876</v>
      </c>
      <c r="AB560" s="16">
        <f t="shared" si="2099"/>
        <v>39984.159550129662</v>
      </c>
      <c r="AC560" s="16">
        <f t="shared" si="2100"/>
        <v>46939.453785709098</v>
      </c>
      <c r="AD560" s="2">
        <f t="shared" si="2223"/>
        <v>31709.538151159541</v>
      </c>
      <c r="AE560" s="2">
        <f t="shared" si="2224"/>
        <v>93743.64637930342</v>
      </c>
      <c r="AF560" s="12" t="str">
        <f t="shared" si="2288"/>
        <v/>
      </c>
      <c r="AG560" s="13" t="str">
        <f t="shared" si="2282"/>
        <v/>
      </c>
      <c r="AH560" s="13" t="str">
        <f t="shared" ref="AH560:AI560" si="2395">IF($B560=12,((AD560/AD548)-1)*100,"")</f>
        <v/>
      </c>
      <c r="AI560" s="13" t="str">
        <f t="shared" si="2395"/>
        <v/>
      </c>
      <c r="AS560" s="7">
        <f t="shared" si="2284"/>
        <v>15.536241512720327</v>
      </c>
      <c r="AT560" s="7">
        <f t="shared" ref="AT560:AU560" si="2396">((AD560/AD548)-1)*100</f>
        <v>2.3411728762212425</v>
      </c>
      <c r="AU560" s="7">
        <f t="shared" si="2396"/>
        <v>18.471961014769466</v>
      </c>
      <c r="AV560" s="7">
        <f t="shared" si="2291"/>
        <v>-2.9357195020491389</v>
      </c>
      <c r="AW560" s="7"/>
      <c r="AX560" s="7">
        <f t="shared" si="2202"/>
        <v>77.31327231520973</v>
      </c>
      <c r="AY560" s="7">
        <f t="shared" ref="AY560:AZ560" si="2397">((AD560/AD499)-1)*100</f>
        <v>-46.460528440148941</v>
      </c>
      <c r="AZ560" s="7">
        <f t="shared" si="2397"/>
        <v>98.284495960008826</v>
      </c>
      <c r="BA560" s="7">
        <f t="shared" si="2204"/>
        <v>-20.971223644799096</v>
      </c>
      <c r="BB560" s="7"/>
      <c r="BC560" s="7">
        <f t="shared" si="2144"/>
        <v>95.784370601659674</v>
      </c>
      <c r="BD560" s="7">
        <f t="shared" ref="BD560:BE560" si="2398">((AD560/AD448)-1)*100</f>
        <v>-61.484139931801622</v>
      </c>
      <c r="BE560" s="7">
        <f t="shared" si="2398"/>
        <v>118.54991877606689</v>
      </c>
      <c r="BF560" s="7">
        <f t="shared" si="2146"/>
        <v>-22.765548174407215</v>
      </c>
      <c r="BH560" s="1">
        <f t="shared" si="2294"/>
        <v>445</v>
      </c>
      <c r="BI560" s="1">
        <f t="shared" si="2295"/>
        <v>350</v>
      </c>
      <c r="BJ560" s="1">
        <f t="shared" si="2296"/>
        <v>426</v>
      </c>
      <c r="BK560" s="1">
        <f t="shared" si="2297"/>
        <v>281</v>
      </c>
      <c r="BL560" s="1">
        <f t="shared" si="2298"/>
        <v>538</v>
      </c>
      <c r="BN560" s="1">
        <f t="shared" si="2210"/>
        <v>489</v>
      </c>
      <c r="BO560" s="1">
        <f t="shared" si="2211"/>
        <v>416</v>
      </c>
      <c r="BP560" s="1">
        <f t="shared" si="2212"/>
        <v>436</v>
      </c>
      <c r="BQ560" s="1">
        <f t="shared" si="2213"/>
        <v>234</v>
      </c>
      <c r="BR560" s="1">
        <f t="shared" si="2214"/>
        <v>489</v>
      </c>
      <c r="BT560" s="1">
        <f t="shared" si="2151"/>
        <v>438</v>
      </c>
      <c r="BU560" s="1">
        <f t="shared" si="2152"/>
        <v>403</v>
      </c>
      <c r="BV560" s="1">
        <f t="shared" si="2153"/>
        <v>418</v>
      </c>
      <c r="BW560" s="1">
        <f t="shared" si="2154"/>
        <v>254</v>
      </c>
      <c r="BX560" s="1">
        <f t="shared" si="2155"/>
        <v>438</v>
      </c>
    </row>
    <row r="561" spans="1:76">
      <c r="A561" s="1">
        <v>2017</v>
      </c>
      <c r="B561" s="1">
        <v>10</v>
      </c>
      <c r="C561" s="4">
        <v>3.8178000000000001</v>
      </c>
      <c r="D561" s="4">
        <v>2.3334999999999999</v>
      </c>
      <c r="E561" s="2">
        <f t="shared" si="2229"/>
        <v>17331.300312181687</v>
      </c>
      <c r="F561" s="2">
        <f t="shared" si="2230"/>
        <v>99036.528948277613</v>
      </c>
      <c r="G561" s="5">
        <f t="shared" si="2231"/>
        <v>0.17499906848747757</v>
      </c>
      <c r="H561" s="4">
        <f t="shared" si="2232"/>
        <v>0.17487534143673003</v>
      </c>
      <c r="I561" s="4">
        <f t="shared" si="2233"/>
        <v>0.17534410360515046</v>
      </c>
      <c r="J561" s="4">
        <f t="shared" si="2234"/>
        <v>-4.6876216842042795E-4</v>
      </c>
      <c r="K561" s="2" t="str">
        <f t="shared" si="2242"/>
        <v xml:space="preserve">      SPX</v>
      </c>
      <c r="L561" s="11">
        <f t="shared" si="2243"/>
        <v>395853.20566887327</v>
      </c>
      <c r="M561" s="2">
        <f t="shared" si="2235"/>
        <v>67714.404005064745</v>
      </c>
      <c r="N561" s="2">
        <f t="shared" si="2236"/>
        <v>31204.103106398965</v>
      </c>
      <c r="O561" s="2">
        <f t="shared" si="2237"/>
        <v>36510.300898665773</v>
      </c>
      <c r="P561" s="2">
        <f t="shared" si="2244"/>
        <v>17331.300312181687</v>
      </c>
      <c r="Q561" s="2">
        <f t="shared" si="2245"/>
        <v>99036.528948277613</v>
      </c>
      <c r="S561" s="1">
        <f t="shared" si="2355"/>
        <v>2017</v>
      </c>
      <c r="T561" s="1">
        <f t="shared" si="2356"/>
        <v>10</v>
      </c>
      <c r="U561" s="4">
        <v>3.9386999999999999</v>
      </c>
      <c r="V561" s="4">
        <v>2.3243</v>
      </c>
      <c r="X561" s="6">
        <v>43009</v>
      </c>
      <c r="Y561" s="2" t="str">
        <f t="shared" si="2357"/>
        <v xml:space="preserve">      SPY</v>
      </c>
      <c r="Z561" s="11">
        <f t="shared" si="2378"/>
        <v>454449.07074359368</v>
      </c>
      <c r="AA561" s="16">
        <f t="shared" ref="AA561:AA566" si="2399">SUM(AB561:AC561)</f>
        <v>89589.483152380941</v>
      </c>
      <c r="AB561" s="16">
        <f t="shared" ref="AB561:AB566" si="2400">IF($B561=1,($AA560/2)*(1+(U561/100)),AB560*(1+(U561/100)))</f>
        <v>41559.015642330618</v>
      </c>
      <c r="AC561" s="16">
        <f t="shared" ref="AC561:AC566" si="2401">IF($B561=1,($AA560/2)*(1+(V561/100)),AC560*(1+(V561/100)))</f>
        <v>48030.46751005033</v>
      </c>
      <c r="AD561" s="2">
        <f t="shared" si="2223"/>
        <v>32958.481730319261</v>
      </c>
      <c r="AE561" s="2">
        <f t="shared" si="2224"/>
        <v>95922.529952097553</v>
      </c>
      <c r="AF561" s="12" t="str">
        <f t="shared" si="2288"/>
        <v/>
      </c>
      <c r="AG561" s="13" t="str">
        <f t="shared" si="2282"/>
        <v/>
      </c>
      <c r="AH561" s="13" t="str">
        <f t="shared" ref="AH561:AI561" si="2402">IF($B561=12,((AD561/AD549)-1)*100,"")</f>
        <v/>
      </c>
      <c r="AI561" s="13" t="str">
        <f t="shared" si="2402"/>
        <v/>
      </c>
      <c r="AS561" s="7">
        <f t="shared" si="2284"/>
        <v>20.41832139305253</v>
      </c>
      <c r="AT561" s="7">
        <f t="shared" ref="AT561:AU561" si="2403">((AD561/AD549)-1)*100</f>
        <v>7.0124471359585439</v>
      </c>
      <c r="AU561" s="7">
        <f t="shared" si="2403"/>
        <v>23.478092161852238</v>
      </c>
      <c r="AV561" s="7">
        <f t="shared" si="2291"/>
        <v>-3.0597707687997087</v>
      </c>
      <c r="AW561" s="7"/>
      <c r="AX561" s="7">
        <f t="shared" si="2202"/>
        <v>81.491734600031123</v>
      </c>
      <c r="AY561" s="7">
        <f t="shared" ref="AY561:AZ561" si="2404">((AD561/AD500)-1)*100</f>
        <v>-44.334234557706765</v>
      </c>
      <c r="AZ561" s="7">
        <f t="shared" si="2404"/>
        <v>97.833048777964507</v>
      </c>
      <c r="BA561" s="7">
        <f t="shared" si="2204"/>
        <v>-16.341314177933384</v>
      </c>
      <c r="BB561" s="7"/>
      <c r="BC561" s="7">
        <f t="shared" si="2144"/>
        <v>81.047457895565714</v>
      </c>
      <c r="BD561" s="7">
        <f t="shared" ref="BD561:BE561" si="2405">((AD561/AD449)-1)*100</f>
        <v>-63.821337231962808</v>
      </c>
      <c r="BE561" s="7">
        <f t="shared" si="2405"/>
        <v>144.14972661062188</v>
      </c>
      <c r="BF561" s="7">
        <f t="shared" si="2146"/>
        <v>-63.102268715056169</v>
      </c>
      <c r="BH561" s="1">
        <f t="shared" si="2294"/>
        <v>446</v>
      </c>
      <c r="BI561" s="1">
        <f t="shared" si="2295"/>
        <v>351</v>
      </c>
      <c r="BJ561" s="1">
        <f t="shared" si="2296"/>
        <v>427</v>
      </c>
      <c r="BK561" s="1">
        <f t="shared" si="2297"/>
        <v>281</v>
      </c>
      <c r="BL561" s="1">
        <f t="shared" si="2298"/>
        <v>539</v>
      </c>
      <c r="BN561" s="1">
        <f t="shared" si="2210"/>
        <v>490</v>
      </c>
      <c r="BO561" s="1">
        <f t="shared" si="2211"/>
        <v>416</v>
      </c>
      <c r="BP561" s="1">
        <f t="shared" si="2212"/>
        <v>437</v>
      </c>
      <c r="BQ561" s="1">
        <f t="shared" si="2213"/>
        <v>234</v>
      </c>
      <c r="BR561" s="1">
        <f t="shared" si="2214"/>
        <v>490</v>
      </c>
      <c r="BT561" s="1">
        <f t="shared" si="2151"/>
        <v>439</v>
      </c>
      <c r="BU561" s="1">
        <f t="shared" si="2152"/>
        <v>403</v>
      </c>
      <c r="BV561" s="1">
        <f t="shared" si="2153"/>
        <v>419</v>
      </c>
      <c r="BW561" s="1">
        <f t="shared" si="2154"/>
        <v>254</v>
      </c>
      <c r="BX561" s="1">
        <f t="shared" si="2155"/>
        <v>439</v>
      </c>
    </row>
    <row r="562" spans="1:76">
      <c r="A562" s="1">
        <v>2017</v>
      </c>
      <c r="B562" s="1">
        <v>11</v>
      </c>
      <c r="C562" s="4">
        <v>1.3819999999999999</v>
      </c>
      <c r="D562" s="4">
        <v>3.0670000000000002</v>
      </c>
      <c r="E562" s="2">
        <f t="shared" si="2229"/>
        <v>17570.818882496038</v>
      </c>
      <c r="F562" s="2">
        <f t="shared" si="2230"/>
        <v>102073.97929112129</v>
      </c>
      <c r="G562" s="5">
        <f t="shared" si="2231"/>
        <v>0.17213808067953321</v>
      </c>
      <c r="H562" s="4">
        <f t="shared" si="2232"/>
        <v>0.17226842642987591</v>
      </c>
      <c r="I562" s="4">
        <f t="shared" si="2233"/>
        <v>0.17450041336156696</v>
      </c>
      <c r="J562" s="4">
        <f t="shared" si="2234"/>
        <v>-2.231986931691049E-3</v>
      </c>
      <c r="K562" s="2" t="str">
        <f t="shared" si="2242"/>
        <v xml:space="preserve">      SPX</v>
      </c>
      <c r="L562" s="11">
        <f t="shared" si="2243"/>
        <v>407994.02348673763</v>
      </c>
      <c r="M562" s="2">
        <f t="shared" si="2235"/>
        <v>69265.415638557257</v>
      </c>
      <c r="N562" s="2">
        <f t="shared" si="2236"/>
        <v>31635.343811329396</v>
      </c>
      <c r="O562" s="2">
        <f t="shared" si="2237"/>
        <v>37630.071827227854</v>
      </c>
      <c r="P562" s="2">
        <f t="shared" si="2244"/>
        <v>17570.818882496038</v>
      </c>
      <c r="Q562" s="2">
        <f t="shared" si="2245"/>
        <v>102073.97929112129</v>
      </c>
      <c r="S562" s="1">
        <f t="shared" si="2355"/>
        <v>2017</v>
      </c>
      <c r="T562" s="1">
        <f t="shared" si="2356"/>
        <v>11</v>
      </c>
      <c r="U562" s="4">
        <v>0.95889999999999997</v>
      </c>
      <c r="V562" s="4">
        <v>3.0545</v>
      </c>
      <c r="X562" s="6">
        <v>43040</v>
      </c>
      <c r="Y562" s="2" t="str">
        <f t="shared" si="2357"/>
        <v xml:space="preserve">      SPY</v>
      </c>
      <c r="Z562" s="11">
        <f t="shared" si="2378"/>
        <v>468330.21760945674</v>
      </c>
      <c r="AA562" s="16">
        <f t="shared" si="2399"/>
        <v>91455.083183469746</v>
      </c>
      <c r="AB562" s="16">
        <f t="shared" si="2400"/>
        <v>41957.525043324931</v>
      </c>
      <c r="AC562" s="16">
        <f t="shared" si="2401"/>
        <v>49497.558140144822</v>
      </c>
      <c r="AD562" s="2">
        <f t="shared" si="2223"/>
        <v>33274.520611631298</v>
      </c>
      <c r="AE562" s="2">
        <f t="shared" si="2224"/>
        <v>98852.483629484384</v>
      </c>
      <c r="AF562" s="12" t="str">
        <f t="shared" si="2288"/>
        <v/>
      </c>
      <c r="AG562" s="13" t="str">
        <f t="shared" si="2282"/>
        <v/>
      </c>
      <c r="AH562" s="13" t="str">
        <f t="shared" ref="AH562:AI562" si="2406">IF($B562=12,((AD562/AD550)-1)*100,"")</f>
        <v/>
      </c>
      <c r="AI562" s="13" t="str">
        <f t="shared" si="2406"/>
        <v/>
      </c>
      <c r="AS562" s="7">
        <f t="shared" si="2284"/>
        <v>19.68225828758241</v>
      </c>
      <c r="AT562" s="7">
        <f t="shared" ref="AT562:AU562" si="2407">((AD562/AD550)-1)*100</f>
        <v>5.7744866057492183</v>
      </c>
      <c r="AU562" s="7">
        <f t="shared" si="2407"/>
        <v>22.723326052154412</v>
      </c>
      <c r="AV562" s="7">
        <f t="shared" si="2291"/>
        <v>-3.0410677645720021</v>
      </c>
      <c r="AW562" s="7"/>
      <c r="AX562" s="7">
        <f t="shared" si="2202"/>
        <v>90.56019149548095</v>
      </c>
      <c r="AY562" s="7">
        <f t="shared" ref="AY562:AZ562" si="2408">((AD562/AD501)-1)*100</f>
        <v>-41.500366961055377</v>
      </c>
      <c r="AZ562" s="7">
        <f t="shared" si="2408"/>
        <v>107.71801945881721</v>
      </c>
      <c r="BA562" s="7">
        <f t="shared" si="2204"/>
        <v>-17.15782796333626</v>
      </c>
      <c r="BB562" s="7"/>
      <c r="BC562" s="7">
        <f t="shared" si="2144"/>
        <v>108.73591338205814</v>
      </c>
      <c r="BD562" s="7">
        <f t="shared" ref="BD562:BE562" si="2409">((AD562/AD450)-1)*100</f>
        <v>-59.136561746924897</v>
      </c>
      <c r="BE562" s="7">
        <f t="shared" si="2409"/>
        <v>153.73382318203195</v>
      </c>
      <c r="BF562" s="7">
        <f t="shared" si="2146"/>
        <v>-44.997909799973812</v>
      </c>
      <c r="BH562" s="1">
        <f t="shared" si="2294"/>
        <v>447</v>
      </c>
      <c r="BI562" s="1">
        <f t="shared" si="2295"/>
        <v>352</v>
      </c>
      <c r="BJ562" s="1">
        <f t="shared" si="2296"/>
        <v>428</v>
      </c>
      <c r="BK562" s="1">
        <f t="shared" si="2297"/>
        <v>281</v>
      </c>
      <c r="BL562" s="1">
        <f t="shared" si="2298"/>
        <v>540</v>
      </c>
      <c r="BN562" s="1">
        <f t="shared" si="2210"/>
        <v>491</v>
      </c>
      <c r="BO562" s="1">
        <f t="shared" si="2211"/>
        <v>416</v>
      </c>
      <c r="BP562" s="1">
        <f t="shared" si="2212"/>
        <v>438</v>
      </c>
      <c r="BQ562" s="1">
        <f t="shared" si="2213"/>
        <v>234</v>
      </c>
      <c r="BR562" s="1">
        <f t="shared" si="2214"/>
        <v>491</v>
      </c>
      <c r="BT562" s="1">
        <f t="shared" si="2151"/>
        <v>440</v>
      </c>
      <c r="BU562" s="1">
        <f t="shared" si="2152"/>
        <v>403</v>
      </c>
      <c r="BV562" s="1">
        <f t="shared" si="2153"/>
        <v>420</v>
      </c>
      <c r="BW562" s="1">
        <f t="shared" si="2154"/>
        <v>254</v>
      </c>
      <c r="BX562" s="1">
        <f t="shared" si="2155"/>
        <v>440</v>
      </c>
    </row>
    <row r="563" spans="1:76">
      <c r="A563" s="1">
        <v>2017</v>
      </c>
      <c r="B563" s="1">
        <v>12</v>
      </c>
      <c r="C563" s="4">
        <v>4.4126000000000003</v>
      </c>
      <c r="D563" s="4">
        <v>1.1119000000000001</v>
      </c>
      <c r="E563" s="2">
        <f t="shared" si="2229"/>
        <v>18346.148836505061</v>
      </c>
      <c r="F563" s="2">
        <f t="shared" si="2230"/>
        <v>103208.93986685928</v>
      </c>
      <c r="G563" s="5">
        <f t="shared" si="2231"/>
        <v>0.17775736152480401</v>
      </c>
      <c r="H563" s="4">
        <f t="shared" si="2232"/>
        <v>0.17749598366314076</v>
      </c>
      <c r="I563" s="4">
        <f t="shared" si="2233"/>
        <v>0.17535750498347147</v>
      </c>
      <c r="J563" s="4">
        <f t="shared" si="2234"/>
        <v>2.1384786796692923E-3</v>
      </c>
      <c r="K563" s="2" t="str">
        <f t="shared" si="2242"/>
        <v xml:space="preserve">      SPX</v>
      </c>
      <c r="L563" s="11">
        <f t="shared" si="2243"/>
        <v>412530.50903388672</v>
      </c>
      <c r="M563" s="2">
        <f t="shared" si="2235"/>
        <v>71079.765588222916</v>
      </c>
      <c r="N563" s="2">
        <f t="shared" si="2236"/>
        <v>33031.284992348119</v>
      </c>
      <c r="O563" s="2">
        <f t="shared" si="2237"/>
        <v>38048.480595874804</v>
      </c>
      <c r="P563" s="2">
        <f t="shared" si="2244"/>
        <v>18346.148836505061</v>
      </c>
      <c r="Q563" s="2">
        <f t="shared" si="2245"/>
        <v>103208.93986685928</v>
      </c>
      <c r="S563" s="1">
        <f t="shared" si="2355"/>
        <v>2017</v>
      </c>
      <c r="T563" s="1">
        <f t="shared" si="2356"/>
        <v>12</v>
      </c>
      <c r="U563" s="4">
        <v>2.9771000000000001</v>
      </c>
      <c r="V563" s="4">
        <v>1.1002000000000001</v>
      </c>
      <c r="X563" s="6">
        <v>43070</v>
      </c>
      <c r="Y563" s="2" t="str">
        <f t="shared" si="2357"/>
        <v xml:space="preserve">      SPY</v>
      </c>
      <c r="Z563" s="11">
        <f t="shared" si="2378"/>
        <v>473482.78666359594</v>
      </c>
      <c r="AA563" s="16">
        <f t="shared" si="2399"/>
        <v>93248.772796192454</v>
      </c>
      <c r="AB563" s="16">
        <f t="shared" si="2400"/>
        <v>43206.64252138976</v>
      </c>
      <c r="AC563" s="16">
        <f t="shared" si="2401"/>
        <v>50042.130274802694</v>
      </c>
      <c r="AD563" s="2">
        <f t="shared" si="2223"/>
        <v>34265.136364760176</v>
      </c>
      <c r="AE563" s="2">
        <f t="shared" si="2224"/>
        <v>99940.058654375971</v>
      </c>
      <c r="AF563" s="12">
        <f t="shared" si="2288"/>
        <v>2017</v>
      </c>
      <c r="AG563" s="13">
        <f t="shared" si="2282"/>
        <v>18.677318118902321</v>
      </c>
      <c r="AH563" s="13">
        <f t="shared" ref="AH563:AI563" si="2410">IF($B563=12,((AD563/AD551)-1)*100,"")</f>
        <v>5.0702573005074969</v>
      </c>
      <c r="AI563" s="13">
        <f t="shared" si="2410"/>
        <v>21.692850844312915</v>
      </c>
      <c r="AS563" s="7">
        <f t="shared" si="2284"/>
        <v>18.677318118902321</v>
      </c>
      <c r="AT563" s="7">
        <f t="shared" ref="AT563:AU563" si="2411">((AD563/AD551)-1)*100</f>
        <v>5.0702573005074969</v>
      </c>
      <c r="AU563" s="7">
        <f t="shared" si="2411"/>
        <v>21.692850844312915</v>
      </c>
      <c r="AV563" s="7">
        <f t="shared" si="2291"/>
        <v>-3.0155327254105941</v>
      </c>
      <c r="AW563" s="7"/>
      <c r="AX563" s="7">
        <f t="shared" si="2202"/>
        <v>91.575101698126588</v>
      </c>
      <c r="AY563" s="7">
        <f t="shared" ref="AY563:AZ563" si="2412">((AD563/AD502)-1)*100</f>
        <v>-40.809232929060911</v>
      </c>
      <c r="AZ563" s="7">
        <f t="shared" si="2412"/>
        <v>108.82431104872201</v>
      </c>
      <c r="BA563" s="7">
        <f t="shared" si="2204"/>
        <v>-17.249209350595422</v>
      </c>
      <c r="BB563" s="7"/>
      <c r="BC563" s="7">
        <f t="shared" si="2144"/>
        <v>124.48538612051792</v>
      </c>
      <c r="BD563" s="7">
        <f t="shared" ref="BD563:BE563" si="2413">((AD563/AD451)-1)*100</f>
        <v>-55.237488539912484</v>
      </c>
      <c r="BE563" s="7">
        <f t="shared" si="2413"/>
        <v>152.88337631893535</v>
      </c>
      <c r="BF563" s="7">
        <f t="shared" si="2146"/>
        <v>-28.397990198417432</v>
      </c>
      <c r="BH563" s="1">
        <f t="shared" si="2294"/>
        <v>448</v>
      </c>
      <c r="BI563" s="1">
        <f t="shared" si="2295"/>
        <v>353</v>
      </c>
      <c r="BJ563" s="1">
        <f t="shared" si="2296"/>
        <v>429</v>
      </c>
      <c r="BK563" s="1">
        <f t="shared" si="2297"/>
        <v>281</v>
      </c>
      <c r="BL563" s="1">
        <f t="shared" si="2298"/>
        <v>541</v>
      </c>
      <c r="BN563" s="1">
        <f t="shared" si="2210"/>
        <v>492</v>
      </c>
      <c r="BO563" s="1">
        <f t="shared" si="2211"/>
        <v>416</v>
      </c>
      <c r="BP563" s="1">
        <f t="shared" si="2212"/>
        <v>439</v>
      </c>
      <c r="BQ563" s="1">
        <f t="shared" si="2213"/>
        <v>234</v>
      </c>
      <c r="BR563" s="1">
        <f t="shared" si="2214"/>
        <v>492</v>
      </c>
      <c r="BT563" s="1">
        <f t="shared" si="2151"/>
        <v>441</v>
      </c>
      <c r="BU563" s="1">
        <f t="shared" si="2152"/>
        <v>403</v>
      </c>
      <c r="BV563" s="1">
        <f t="shared" si="2153"/>
        <v>421</v>
      </c>
      <c r="BW563" s="1">
        <f t="shared" si="2154"/>
        <v>254</v>
      </c>
      <c r="BX563" s="1">
        <f t="shared" si="2155"/>
        <v>441</v>
      </c>
    </row>
    <row r="564" spans="1:76">
      <c r="A564" s="1">
        <v>2018</v>
      </c>
      <c r="B564" s="1">
        <v>1</v>
      </c>
      <c r="C564" s="4">
        <v>3.4192</v>
      </c>
      <c r="D564" s="4">
        <v>5.73</v>
      </c>
      <c r="E564" s="2">
        <f t="shared" si="2229"/>
        <v>18973.440357522843</v>
      </c>
      <c r="F564" s="2">
        <f t="shared" si="2230"/>
        <v>109122.81212123031</v>
      </c>
      <c r="G564" s="5">
        <f t="shared" si="2231"/>
        <v>0.17387235527292169</v>
      </c>
      <c r="H564" s="4">
        <f t="shared" si="2232"/>
        <v>0.17404490900578928</v>
      </c>
      <c r="I564" s="4">
        <f t="shared" si="2233"/>
        <v>0.17496667611227415</v>
      </c>
      <c r="J564" s="4">
        <f t="shared" si="2234"/>
        <v>-9.2176710648486648E-4</v>
      </c>
      <c r="K564" s="2" t="str">
        <f t="shared" si="2242"/>
        <v>GSCI</v>
      </c>
      <c r="L564" s="11">
        <f t="shared" si="2243"/>
        <v>426635.75219877338</v>
      </c>
      <c r="M564" s="2">
        <f t="shared" si="2235"/>
        <v>74331.380544821761</v>
      </c>
      <c r="N564" s="2">
        <f t="shared" si="2236"/>
        <v>36755.06246660772</v>
      </c>
      <c r="O564" s="2">
        <f t="shared" si="2237"/>
        <v>37576.318078214041</v>
      </c>
      <c r="P564" s="2">
        <f t="shared" si="2244"/>
        <v>18973.440357522843</v>
      </c>
      <c r="Q564" s="2">
        <f t="shared" si="2245"/>
        <v>109122.81212123031</v>
      </c>
      <c r="S564" s="1">
        <f t="shared" si="2355"/>
        <v>2018</v>
      </c>
      <c r="T564" s="1">
        <f t="shared" si="2356"/>
        <v>1</v>
      </c>
      <c r="U564" s="4">
        <v>2.8494000000000002</v>
      </c>
      <c r="V564" s="4">
        <v>5.7133000000000003</v>
      </c>
      <c r="X564" s="6">
        <v>43101</v>
      </c>
      <c r="Y564" s="2" t="str">
        <f t="shared" si="2357"/>
        <v>DBC</v>
      </c>
      <c r="Z564" s="11">
        <f t="shared" si="2378"/>
        <v>486974.20518678846</v>
      </c>
      <c r="AA564" s="16">
        <f t="shared" si="2399"/>
        <v>97241.079130302242</v>
      </c>
      <c r="AB564" s="16">
        <f t="shared" si="2400"/>
        <v>47952.901664123579</v>
      </c>
      <c r="AC564" s="16">
        <f t="shared" si="2401"/>
        <v>49288.177466178662</v>
      </c>
      <c r="AD564" s="2">
        <f t="shared" si="2223"/>
        <v>35241.487160337652</v>
      </c>
      <c r="AE564" s="2">
        <f t="shared" si="2224"/>
        <v>105649.93402547644</v>
      </c>
      <c r="AF564" s="12" t="str">
        <f t="shared" si="2288"/>
        <v/>
      </c>
      <c r="AG564" s="13" t="str">
        <f t="shared" si="2282"/>
        <v/>
      </c>
      <c r="AH564" s="13" t="str">
        <f t="shared" ref="AH564:AI564" si="2414">IF($B564=12,((AD564/AD552)-1)*100,"")</f>
        <v/>
      </c>
      <c r="AI564" s="13" t="str">
        <f t="shared" si="2414"/>
        <v/>
      </c>
      <c r="AS564" s="7">
        <f t="shared" si="2284"/>
        <v>22.834857415677146</v>
      </c>
      <c r="AT564" s="7">
        <f t="shared" ref="AT564:AU564" si="2415">((AD564/AD552)-1)*100</f>
        <v>8.7511099737322073</v>
      </c>
      <c r="AU564" s="7">
        <f t="shared" si="2415"/>
        <v>26.255263836645693</v>
      </c>
      <c r="AV564" s="7">
        <f t="shared" si="2291"/>
        <v>-3.420406420968547</v>
      </c>
      <c r="AW564" s="7"/>
      <c r="AX564" s="7">
        <f t="shared" si="2202"/>
        <v>95.272291306041225</v>
      </c>
      <c r="AY564" s="7">
        <f t="shared" ref="AY564:AZ564" si="2416">((AD564/AD503)-1)*100</f>
        <v>-38.288121478900749</v>
      </c>
      <c r="AZ564" s="7">
        <f t="shared" si="2416"/>
        <v>118.78144301443547</v>
      </c>
      <c r="BA564" s="7">
        <f t="shared" si="2204"/>
        <v>-23.509151708394242</v>
      </c>
      <c r="BB564" s="7"/>
      <c r="BC564" s="7">
        <f t="shared" si="2144"/>
        <v>153.45815055721914</v>
      </c>
      <c r="BD564" s="7">
        <f t="shared" ref="BD564:BE564" si="2417">((AD564/AD452)-1)*100</f>
        <v>-48.274379791480335</v>
      </c>
      <c r="BE564" s="7">
        <f t="shared" si="2417"/>
        <v>193.47177354295692</v>
      </c>
      <c r="BF564" s="7">
        <f t="shared" si="2146"/>
        <v>-40.013622985737783</v>
      </c>
      <c r="BH564" s="1">
        <f t="shared" si="2294"/>
        <v>449</v>
      </c>
      <c r="BI564" s="1">
        <f t="shared" si="2295"/>
        <v>354</v>
      </c>
      <c r="BJ564" s="1">
        <f t="shared" si="2296"/>
        <v>430</v>
      </c>
      <c r="BK564" s="1">
        <f t="shared" si="2297"/>
        <v>281</v>
      </c>
      <c r="BL564" s="1">
        <f t="shared" si="2298"/>
        <v>542</v>
      </c>
      <c r="BN564" s="1">
        <f t="shared" si="2210"/>
        <v>493</v>
      </c>
      <c r="BO564" s="1">
        <f t="shared" si="2211"/>
        <v>416</v>
      </c>
      <c r="BP564" s="1">
        <f t="shared" si="2212"/>
        <v>440</v>
      </c>
      <c r="BQ564" s="1">
        <f t="shared" si="2213"/>
        <v>234</v>
      </c>
      <c r="BR564" s="1">
        <f t="shared" si="2214"/>
        <v>493</v>
      </c>
      <c r="BT564" s="1">
        <f t="shared" si="2151"/>
        <v>442</v>
      </c>
      <c r="BU564" s="1">
        <f t="shared" si="2152"/>
        <v>403</v>
      </c>
      <c r="BV564" s="1">
        <f t="shared" si="2153"/>
        <v>422</v>
      </c>
      <c r="BW564" s="1">
        <f t="shared" si="2154"/>
        <v>254</v>
      </c>
      <c r="BX564" s="1">
        <f t="shared" si="2155"/>
        <v>442</v>
      </c>
    </row>
    <row r="565" spans="1:76">
      <c r="A565" s="1">
        <v>2018</v>
      </c>
      <c r="B565" s="1">
        <v>2</v>
      </c>
      <c r="C565" s="4">
        <v>-3.3399000000000001</v>
      </c>
      <c r="D565" s="4">
        <v>-3.6857000000000002</v>
      </c>
      <c r="E565" s="2">
        <f t="shared" si="2229"/>
        <v>18339.746423021938</v>
      </c>
      <c r="F565" s="2">
        <f t="shared" si="2230"/>
        <v>105100.87263487812</v>
      </c>
      <c r="G565" s="5">
        <f t="shared" si="2231"/>
        <v>0.17449661418829956</v>
      </c>
      <c r="H565" s="4">
        <f t="shared" si="2232"/>
        <v>0.17447510441770384</v>
      </c>
      <c r="I565" s="4">
        <f t="shared" si="2233"/>
        <v>0.17484297560596504</v>
      </c>
      <c r="J565" s="4">
        <f t="shared" si="2234"/>
        <v>-3.6787118826120402E-4</v>
      </c>
      <c r="K565" s="2" t="str">
        <f t="shared" si="2242"/>
        <v xml:space="preserve">      SPX</v>
      </c>
      <c r="L565" s="11">
        <f t="shared" si="2243"/>
        <v>410911.23827998317</v>
      </c>
      <c r="M565" s="2">
        <f t="shared" si="2235"/>
        <v>71718.847858090798</v>
      </c>
      <c r="N565" s="2">
        <f t="shared" si="2236"/>
        <v>35527.480135285492</v>
      </c>
      <c r="O565" s="2">
        <f t="shared" si="2237"/>
        <v>36191.367722805306</v>
      </c>
      <c r="P565" s="2">
        <f t="shared" si="2244"/>
        <v>18339.746423021938</v>
      </c>
      <c r="Q565" s="2">
        <f t="shared" si="2245"/>
        <v>105100.87263487812</v>
      </c>
      <c r="S565" s="1">
        <f t="shared" si="2355"/>
        <v>2018</v>
      </c>
      <c r="T565" s="1">
        <f t="shared" si="2356"/>
        <v>2</v>
      </c>
      <c r="U565" s="4">
        <v>-3.0188999999999999</v>
      </c>
      <c r="V565" s="4">
        <v>-3.6858</v>
      </c>
      <c r="X565" s="6">
        <v>43132</v>
      </c>
      <c r="Y565" s="2" t="str">
        <f t="shared" si="2357"/>
        <v xml:space="preserve">      SPY</v>
      </c>
      <c r="Z565" s="11">
        <f t="shared" si="2378"/>
        <v>469025.3099320138</v>
      </c>
      <c r="AA565" s="16">
        <f t="shared" si="2399"/>
        <v>93976.765336915589</v>
      </c>
      <c r="AB565" s="16">
        <f t="shared" si="2400"/>
        <v>46505.251515785349</v>
      </c>
      <c r="AC565" s="16">
        <f t="shared" si="2401"/>
        <v>47471.513821130247</v>
      </c>
      <c r="AD565" s="2">
        <f t="shared" si="2223"/>
        <v>34177.581904454215</v>
      </c>
      <c r="AE565" s="2">
        <f t="shared" si="2224"/>
        <v>101755.88875716542</v>
      </c>
      <c r="AF565" s="12" t="str">
        <f t="shared" si="2288"/>
        <v/>
      </c>
      <c r="AG565" s="13" t="str">
        <f t="shared" si="2282"/>
        <v/>
      </c>
      <c r="AH565" s="13" t="str">
        <f t="shared" ref="AH565:AI565" si="2418">IF($B565=12,((AD565/AD553)-1)*100,"")</f>
        <v/>
      </c>
      <c r="AI565" s="13" t="str">
        <f t="shared" si="2418"/>
        <v/>
      </c>
      <c r="AS565" s="7">
        <f t="shared" si="2284"/>
        <v>13.806258895475199</v>
      </c>
      <c r="AT565" s="7">
        <f t="shared" ref="AT565:AU565" si="2419">((AD565/AD553)-1)*100</f>
        <v>5.4009876865665385</v>
      </c>
      <c r="AU565" s="7">
        <f t="shared" si="2419"/>
        <v>16.975258859021448</v>
      </c>
      <c r="AV565" s="7">
        <f t="shared" si="2291"/>
        <v>-3.1689999635462485</v>
      </c>
      <c r="AW565" s="7"/>
      <c r="AX565" s="7">
        <f t="shared" si="2202"/>
        <v>78.829972124179434</v>
      </c>
      <c r="AY565" s="7">
        <f t="shared" ref="AY565:AZ565" si="2420">((AD565/AD504)-1)*100</f>
        <v>-41.666300880504018</v>
      </c>
      <c r="AZ565" s="7">
        <f t="shared" si="2420"/>
        <v>100.35960603463674</v>
      </c>
      <c r="BA565" s="7">
        <f t="shared" si="2204"/>
        <v>-21.529633910457306</v>
      </c>
      <c r="BB565" s="7"/>
      <c r="BC565" s="7">
        <f t="shared" si="2144"/>
        <v>193.37080047779995</v>
      </c>
      <c r="BD565" s="7">
        <f t="shared" ref="BD565:BE565" si="2421">((AD565/AD453)-1)*100</f>
        <v>-34.17314957720621</v>
      </c>
      <c r="BE565" s="7">
        <f t="shared" si="2421"/>
        <v>239.68546260066077</v>
      </c>
      <c r="BF565" s="7">
        <f t="shared" si="2146"/>
        <v>-46.314662122860824</v>
      </c>
      <c r="BH565" s="1">
        <f t="shared" si="2294"/>
        <v>450</v>
      </c>
      <c r="BI565" s="1">
        <f t="shared" si="2295"/>
        <v>355</v>
      </c>
      <c r="BJ565" s="1">
        <f t="shared" si="2296"/>
        <v>431</v>
      </c>
      <c r="BK565" s="1">
        <f t="shared" si="2297"/>
        <v>281</v>
      </c>
      <c r="BL565" s="1">
        <f t="shared" si="2298"/>
        <v>543</v>
      </c>
      <c r="BN565" s="1">
        <f t="shared" si="2210"/>
        <v>494</v>
      </c>
      <c r="BO565" s="1">
        <f t="shared" si="2211"/>
        <v>416</v>
      </c>
      <c r="BP565" s="1">
        <f t="shared" si="2212"/>
        <v>441</v>
      </c>
      <c r="BQ565" s="1">
        <f t="shared" si="2213"/>
        <v>234</v>
      </c>
      <c r="BR565" s="1">
        <f t="shared" si="2214"/>
        <v>494</v>
      </c>
      <c r="BT565" s="1">
        <f t="shared" si="2151"/>
        <v>443</v>
      </c>
      <c r="BU565" s="1">
        <f t="shared" si="2152"/>
        <v>403</v>
      </c>
      <c r="BV565" s="1">
        <f t="shared" si="2153"/>
        <v>423</v>
      </c>
      <c r="BW565" s="1">
        <f t="shared" si="2154"/>
        <v>254</v>
      </c>
      <c r="BX565" s="1">
        <f t="shared" si="2155"/>
        <v>443</v>
      </c>
    </row>
    <row r="566" spans="1:76">
      <c r="A566" s="1">
        <v>2018</v>
      </c>
      <c r="B566" s="1">
        <v>3</v>
      </c>
      <c r="C566" s="1">
        <v>2.2216</v>
      </c>
      <c r="D566" s="1">
        <v>-2.5413000000000001</v>
      </c>
      <c r="E566" s="2">
        <f t="shared" ref="E566" si="2422">E565*(1+(C566/100))</f>
        <v>18747.182229555794</v>
      </c>
      <c r="F566" s="2">
        <f t="shared" ref="F566" si="2423">F565*(1+(D566/100))</f>
        <v>102429.94415860796</v>
      </c>
      <c r="G566" s="5">
        <f t="shared" ref="G566" si="2424">E566/F566</f>
        <v>0.18302443082978412</v>
      </c>
      <c r="H566" s="4">
        <f t="shared" si="2232"/>
        <v>0.18261732004825648</v>
      </c>
      <c r="I566" s="4">
        <f t="shared" si="2233"/>
        <v>0.17699599013854903</v>
      </c>
      <c r="J566" s="4">
        <f t="shared" ref="J566" si="2425">H566-I566</f>
        <v>5.6213299097074565E-3</v>
      </c>
      <c r="K566" s="2" t="str">
        <f t="shared" si="2242"/>
        <v xml:space="preserve">      SPX</v>
      </c>
      <c r="L566" s="11">
        <f t="shared" ref="L566" si="2426">IF(J565&gt;0,L565*(1+(C566/100)),L565*(1+(D566/100)))</f>
        <v>400468.75098157395</v>
      </c>
      <c r="M566" s="2">
        <f t="shared" si="2235"/>
        <v>71588.395128836652</v>
      </c>
      <c r="N566" s="2">
        <f t="shared" si="2236"/>
        <v>36316.758633970996</v>
      </c>
      <c r="O566" s="2">
        <f t="shared" si="2237"/>
        <v>35271.636494865656</v>
      </c>
      <c r="P566" s="2">
        <f t="shared" ref="P566" si="2427">E566</f>
        <v>18747.182229555794</v>
      </c>
      <c r="Q566" s="2">
        <f t="shared" ref="Q566" si="2428">F566</f>
        <v>102429.94415860796</v>
      </c>
      <c r="S566" s="1">
        <f t="shared" si="2355"/>
        <v>2018</v>
      </c>
      <c r="T566" s="1">
        <f t="shared" si="2356"/>
        <v>3</v>
      </c>
      <c r="U566" s="4">
        <v>2.1368</v>
      </c>
      <c r="V566" s="4">
        <v>-2.5512999999999999</v>
      </c>
      <c r="X566" s="6">
        <v>43132</v>
      </c>
      <c r="Y566" s="2" t="str">
        <f t="shared" ref="Y566:Y567" si="2429">IF(J565&gt;0,"DBC","      SPY")</f>
        <v xml:space="preserve">      SPY</v>
      </c>
      <c r="Z566" s="11">
        <f t="shared" ref="Z566" si="2430">IF(J565&gt;0,Z565*(1+(U566/100)),Z565*(1+(V566/100)))</f>
        <v>457059.06719971832</v>
      </c>
      <c r="AA566" s="16">
        <f t="shared" si="2399"/>
        <v>93759.348819186402</v>
      </c>
      <c r="AB566" s="16">
        <f t="shared" si="2400"/>
        <v>47498.97573017465</v>
      </c>
      <c r="AC566" s="16">
        <f t="shared" si="2401"/>
        <v>46260.373089011751</v>
      </c>
      <c r="AD566" s="2">
        <f t="shared" si="2223"/>
        <v>34907.888474588595</v>
      </c>
      <c r="AE566" s="2">
        <f t="shared" si="2224"/>
        <v>99159.790767303857</v>
      </c>
      <c r="AF566" s="12" t="str">
        <f t="shared" ref="AF566" si="2431">IF(B566=12,A566,"")</f>
        <v/>
      </c>
      <c r="AG566" s="13" t="str">
        <f t="shared" ref="AG566" si="2432">IF($B566=12,((Z566/Z554)-1)*100,"")</f>
        <v/>
      </c>
      <c r="AH566" s="13" t="str">
        <f t="shared" ref="AH566" si="2433">IF($B566=12,((AD566/AD554)-1)*100,"")</f>
        <v/>
      </c>
      <c r="AI566" s="13" t="str">
        <f t="shared" ref="AI566" si="2434">IF($B566=12,((AE566/AE554)-1)*100,"")</f>
        <v/>
      </c>
    </row>
    <row r="567" spans="1:76">
      <c r="A567" s="1">
        <v>2018</v>
      </c>
      <c r="B567" s="1">
        <v>4</v>
      </c>
      <c r="K567" s="2" t="str">
        <f t="shared" si="2242"/>
        <v>GSCI</v>
      </c>
      <c r="S567" s="1">
        <f t="shared" si="2355"/>
        <v>2018</v>
      </c>
      <c r="T567" s="1">
        <f t="shared" si="2356"/>
        <v>4</v>
      </c>
      <c r="Y567" s="2" t="str">
        <f t="shared" si="2429"/>
        <v>DBC</v>
      </c>
    </row>
    <row r="568" spans="1:76">
      <c r="A568" s="1">
        <v>2018</v>
      </c>
      <c r="B568" s="1">
        <v>5</v>
      </c>
      <c r="S568" s="1">
        <f t="shared" si="2355"/>
        <v>2018</v>
      </c>
      <c r="T568" s="1">
        <f t="shared" si="2356"/>
        <v>5</v>
      </c>
    </row>
    <row r="569" spans="1:76">
      <c r="A569" s="1">
        <v>2018</v>
      </c>
      <c r="B569" s="1">
        <v>6</v>
      </c>
      <c r="S569" s="1">
        <f t="shared" si="2355"/>
        <v>2018</v>
      </c>
      <c r="T569" s="1">
        <f t="shared" si="2356"/>
        <v>6</v>
      </c>
    </row>
    <row r="570" spans="1:76">
      <c r="A570" s="1">
        <v>2018</v>
      </c>
      <c r="B570" s="1">
        <v>7</v>
      </c>
      <c r="S570" s="1">
        <f t="shared" si="2355"/>
        <v>2018</v>
      </c>
      <c r="T570" s="1">
        <f t="shared" si="2356"/>
        <v>7</v>
      </c>
    </row>
    <row r="571" spans="1:76">
      <c r="A571" s="1">
        <v>2018</v>
      </c>
      <c r="B571" s="1">
        <v>8</v>
      </c>
      <c r="S571" s="1">
        <f t="shared" si="2355"/>
        <v>2018</v>
      </c>
      <c r="T571" s="1">
        <f t="shared" si="2356"/>
        <v>8</v>
      </c>
    </row>
    <row r="572" spans="1:76">
      <c r="A572" s="1">
        <v>2018</v>
      </c>
      <c r="B572" s="1">
        <v>9</v>
      </c>
      <c r="S572" s="1">
        <f t="shared" si="2355"/>
        <v>2018</v>
      </c>
      <c r="T572" s="1">
        <f t="shared" si="2356"/>
        <v>9</v>
      </c>
    </row>
    <row r="573" spans="1:76">
      <c r="A573" s="1">
        <v>2018</v>
      </c>
      <c r="B573" s="1">
        <v>10</v>
      </c>
      <c r="S573" s="1">
        <f t="shared" si="2355"/>
        <v>2018</v>
      </c>
      <c r="T573" s="1">
        <f t="shared" si="2356"/>
        <v>10</v>
      </c>
    </row>
    <row r="574" spans="1:76">
      <c r="A574" s="1">
        <v>2018</v>
      </c>
      <c r="B574" s="1">
        <v>11</v>
      </c>
      <c r="S574" s="1">
        <f t="shared" si="2355"/>
        <v>2018</v>
      </c>
      <c r="T574" s="1">
        <f t="shared" si="2356"/>
        <v>11</v>
      </c>
    </row>
    <row r="575" spans="1:76">
      <c r="A575" s="1">
        <v>2018</v>
      </c>
      <c r="B575" s="1">
        <v>12</v>
      </c>
      <c r="S575" s="1">
        <f t="shared" si="2355"/>
        <v>2018</v>
      </c>
      <c r="T575" s="1">
        <f t="shared" si="2356"/>
        <v>12</v>
      </c>
    </row>
    <row r="576" spans="1:76">
      <c r="A576" s="1">
        <v>2019</v>
      </c>
      <c r="B576" s="1">
        <v>1</v>
      </c>
      <c r="S576" s="1">
        <f t="shared" si="2355"/>
        <v>2019</v>
      </c>
      <c r="T576" s="1">
        <f t="shared" si="2356"/>
        <v>1</v>
      </c>
    </row>
    <row r="577" spans="1:20">
      <c r="A577" s="1">
        <v>2019</v>
      </c>
      <c r="B577" s="1">
        <v>2</v>
      </c>
      <c r="S577" s="1">
        <f t="shared" si="2355"/>
        <v>2019</v>
      </c>
      <c r="T577" s="1">
        <f t="shared" si="2356"/>
        <v>2</v>
      </c>
    </row>
    <row r="578" spans="1:20">
      <c r="A578" s="1">
        <v>2019</v>
      </c>
      <c r="B578" s="1">
        <v>3</v>
      </c>
      <c r="S578" s="1">
        <f t="shared" si="2355"/>
        <v>2019</v>
      </c>
      <c r="T578" s="1">
        <f t="shared" si="2356"/>
        <v>3</v>
      </c>
    </row>
    <row r="579" spans="1:20">
      <c r="A579" s="1">
        <v>2019</v>
      </c>
      <c r="B579" s="1">
        <v>4</v>
      </c>
      <c r="S579" s="1">
        <f t="shared" si="2355"/>
        <v>2019</v>
      </c>
      <c r="T579" s="1">
        <f t="shared" si="2356"/>
        <v>4</v>
      </c>
    </row>
    <row r="580" spans="1:20">
      <c r="A580" s="1">
        <v>2019</v>
      </c>
      <c r="B580" s="1">
        <v>5</v>
      </c>
      <c r="S580" s="1">
        <f t="shared" si="2355"/>
        <v>2019</v>
      </c>
      <c r="T580" s="1">
        <f t="shared" si="2356"/>
        <v>5</v>
      </c>
    </row>
    <row r="581" spans="1:20">
      <c r="A581" s="1">
        <v>2019</v>
      </c>
      <c r="B581" s="1">
        <v>6</v>
      </c>
      <c r="S581" s="1">
        <f t="shared" si="2355"/>
        <v>2019</v>
      </c>
      <c r="T581" s="1">
        <f t="shared" si="2356"/>
        <v>6</v>
      </c>
    </row>
    <row r="582" spans="1:20">
      <c r="A582" s="1">
        <v>2019</v>
      </c>
      <c r="B582" s="1">
        <v>7</v>
      </c>
      <c r="S582" s="1">
        <f t="shared" si="2355"/>
        <v>2019</v>
      </c>
      <c r="T582" s="1">
        <f t="shared" si="2356"/>
        <v>7</v>
      </c>
    </row>
    <row r="583" spans="1:20">
      <c r="A583" s="1">
        <v>2019</v>
      </c>
      <c r="B583" s="1">
        <v>8</v>
      </c>
      <c r="S583" s="1">
        <f t="shared" si="2355"/>
        <v>2019</v>
      </c>
      <c r="T583" s="1">
        <f t="shared" si="2356"/>
        <v>8</v>
      </c>
    </row>
    <row r="584" spans="1:20">
      <c r="A584" s="1">
        <v>2019</v>
      </c>
      <c r="B584" s="1">
        <v>9</v>
      </c>
      <c r="S584" s="1">
        <f t="shared" si="2355"/>
        <v>2019</v>
      </c>
      <c r="T584" s="1">
        <f t="shared" si="2356"/>
        <v>9</v>
      </c>
    </row>
    <row r="585" spans="1:20">
      <c r="A585" s="1">
        <v>2019</v>
      </c>
      <c r="B585" s="1">
        <v>10</v>
      </c>
      <c r="S585" s="1">
        <f t="shared" si="2355"/>
        <v>2019</v>
      </c>
      <c r="T585" s="1">
        <f t="shared" si="2356"/>
        <v>10</v>
      </c>
    </row>
    <row r="586" spans="1:20">
      <c r="A586" s="1">
        <v>2019</v>
      </c>
      <c r="B586" s="1">
        <v>11</v>
      </c>
      <c r="S586" s="1">
        <f t="shared" si="2355"/>
        <v>2019</v>
      </c>
      <c r="T586" s="1">
        <f t="shared" si="2356"/>
        <v>11</v>
      </c>
    </row>
    <row r="587" spans="1:20">
      <c r="A587" s="1">
        <v>2019</v>
      </c>
      <c r="B587" s="1">
        <v>12</v>
      </c>
      <c r="S587" s="1">
        <f t="shared" si="2355"/>
        <v>2019</v>
      </c>
      <c r="T587" s="1">
        <f t="shared" si="2356"/>
        <v>12</v>
      </c>
    </row>
    <row r="588" spans="1:20">
      <c r="A588" s="1">
        <v>2020</v>
      </c>
      <c r="B588" s="1">
        <v>1</v>
      </c>
      <c r="S588" s="1">
        <f t="shared" si="2355"/>
        <v>2020</v>
      </c>
      <c r="T588" s="1">
        <f t="shared" si="2356"/>
        <v>1</v>
      </c>
    </row>
    <row r="589" spans="1:20">
      <c r="A589" s="1">
        <v>2020</v>
      </c>
      <c r="B589" s="1">
        <v>2</v>
      </c>
      <c r="S589" s="1">
        <f t="shared" si="2355"/>
        <v>2020</v>
      </c>
      <c r="T589" s="1">
        <f t="shared" si="2356"/>
        <v>2</v>
      </c>
    </row>
    <row r="590" spans="1:20">
      <c r="A590" s="1">
        <v>2020</v>
      </c>
      <c r="B590" s="1">
        <v>3</v>
      </c>
      <c r="S590" s="1">
        <f t="shared" si="2355"/>
        <v>2020</v>
      </c>
      <c r="T590" s="1">
        <f t="shared" si="2356"/>
        <v>3</v>
      </c>
    </row>
    <row r="591" spans="1:20">
      <c r="A591" s="1">
        <v>2020</v>
      </c>
      <c r="B591" s="1">
        <v>4</v>
      </c>
      <c r="S591" s="1">
        <f t="shared" si="2355"/>
        <v>2020</v>
      </c>
      <c r="T591" s="1">
        <f t="shared" si="2356"/>
        <v>4</v>
      </c>
    </row>
    <row r="592" spans="1:20">
      <c r="A592" s="1">
        <v>2020</v>
      </c>
      <c r="B592" s="1">
        <v>5</v>
      </c>
      <c r="S592" s="1">
        <f t="shared" si="2355"/>
        <v>2020</v>
      </c>
      <c r="T592" s="1">
        <f t="shared" si="2356"/>
        <v>5</v>
      </c>
    </row>
    <row r="593" spans="1:20">
      <c r="A593" s="1">
        <v>2020</v>
      </c>
      <c r="B593" s="1">
        <v>6</v>
      </c>
      <c r="S593" s="1">
        <f t="shared" si="2355"/>
        <v>2020</v>
      </c>
      <c r="T593" s="1">
        <f t="shared" si="2356"/>
        <v>6</v>
      </c>
    </row>
    <row r="594" spans="1:20">
      <c r="A594" s="1">
        <v>2020</v>
      </c>
      <c r="B594" s="1">
        <v>7</v>
      </c>
      <c r="S594" s="1">
        <f t="shared" si="2355"/>
        <v>2020</v>
      </c>
      <c r="T594" s="1">
        <f t="shared" si="2356"/>
        <v>7</v>
      </c>
    </row>
    <row r="595" spans="1:20">
      <c r="A595" s="1">
        <v>2020</v>
      </c>
      <c r="B595" s="1">
        <v>8</v>
      </c>
      <c r="S595" s="1">
        <f t="shared" si="2355"/>
        <v>2020</v>
      </c>
      <c r="T595" s="1">
        <f t="shared" si="2356"/>
        <v>8</v>
      </c>
    </row>
    <row r="596" spans="1:20">
      <c r="A596" s="1">
        <v>2020</v>
      </c>
      <c r="B596" s="1">
        <v>9</v>
      </c>
      <c r="S596" s="1">
        <f t="shared" si="2355"/>
        <v>2020</v>
      </c>
      <c r="T596" s="1">
        <f t="shared" si="2356"/>
        <v>9</v>
      </c>
    </row>
    <row r="597" spans="1:20">
      <c r="A597" s="1">
        <v>2020</v>
      </c>
      <c r="B597" s="1">
        <v>10</v>
      </c>
      <c r="S597" s="1">
        <f t="shared" si="2355"/>
        <v>2020</v>
      </c>
      <c r="T597" s="1">
        <f t="shared" si="2356"/>
        <v>10</v>
      </c>
    </row>
    <row r="598" spans="1:20">
      <c r="S598" s="1">
        <f t="shared" si="2355"/>
        <v>0</v>
      </c>
      <c r="T598" s="1">
        <f t="shared" si="2356"/>
        <v>0</v>
      </c>
    </row>
    <row r="599" spans="1:20">
      <c r="S599" s="1">
        <f t="shared" si="2355"/>
        <v>0</v>
      </c>
      <c r="T599" s="1">
        <f t="shared" si="2356"/>
        <v>0</v>
      </c>
    </row>
    <row r="600" spans="1:20">
      <c r="S600" s="1">
        <f t="shared" si="2355"/>
        <v>0</v>
      </c>
      <c r="T600" s="1">
        <f t="shared" si="2356"/>
        <v>0</v>
      </c>
    </row>
    <row r="601" spans="1:20">
      <c r="S601" s="1">
        <f t="shared" si="2355"/>
        <v>0</v>
      </c>
      <c r="T601" s="1">
        <f t="shared" si="2356"/>
        <v>0</v>
      </c>
    </row>
    <row r="602" spans="1:20">
      <c r="S602" s="1">
        <f t="shared" si="2355"/>
        <v>0</v>
      </c>
      <c r="T602" s="1">
        <f t="shared" si="2356"/>
        <v>0</v>
      </c>
    </row>
    <row r="603" spans="1:20">
      <c r="S603" s="1">
        <f t="shared" si="2355"/>
        <v>0</v>
      </c>
      <c r="T603" s="1">
        <f t="shared" si="2356"/>
        <v>0</v>
      </c>
    </row>
    <row r="604" spans="1:20">
      <c r="S604" s="1">
        <f t="shared" si="2355"/>
        <v>0</v>
      </c>
      <c r="T604" s="1">
        <f t="shared" si="2356"/>
        <v>0</v>
      </c>
    </row>
    <row r="605" spans="1:20">
      <c r="S605" s="1">
        <f t="shared" si="2355"/>
        <v>0</v>
      </c>
      <c r="T605" s="1">
        <f t="shared" si="2356"/>
        <v>0</v>
      </c>
    </row>
    <row r="606" spans="1:20">
      <c r="S606" s="1">
        <f t="shared" si="2355"/>
        <v>0</v>
      </c>
      <c r="T606" s="1">
        <f t="shared" si="2356"/>
        <v>0</v>
      </c>
    </row>
    <row r="607" spans="1:20">
      <c r="S607" s="1">
        <f t="shared" si="2355"/>
        <v>0</v>
      </c>
      <c r="T607" s="1">
        <f t="shared" si="2356"/>
        <v>0</v>
      </c>
    </row>
    <row r="608" spans="1:20">
      <c r="S608" s="1">
        <f t="shared" si="2355"/>
        <v>0</v>
      </c>
      <c r="T608" s="1">
        <f t="shared" si="2356"/>
        <v>0</v>
      </c>
    </row>
    <row r="609" spans="19:20">
      <c r="S609" s="1">
        <f t="shared" si="2355"/>
        <v>0</v>
      </c>
      <c r="T609" s="1">
        <f t="shared" si="2356"/>
        <v>0</v>
      </c>
    </row>
    <row r="610" spans="19:20">
      <c r="S610" s="1">
        <f t="shared" si="2355"/>
        <v>0</v>
      </c>
      <c r="T610" s="1">
        <f t="shared" si="2356"/>
        <v>0</v>
      </c>
    </row>
    <row r="611" spans="19:20">
      <c r="S611" s="1">
        <f t="shared" si="2355"/>
        <v>0</v>
      </c>
      <c r="T611" s="1">
        <f t="shared" si="2356"/>
        <v>0</v>
      </c>
    </row>
    <row r="612" spans="19:20">
      <c r="S612" s="1">
        <f t="shared" si="2355"/>
        <v>0</v>
      </c>
      <c r="T612" s="1">
        <f t="shared" si="2356"/>
        <v>0</v>
      </c>
    </row>
    <row r="613" spans="19:20">
      <c r="S613" s="1">
        <f t="shared" si="2355"/>
        <v>0</v>
      </c>
      <c r="T613" s="1">
        <f t="shared" si="2356"/>
        <v>0</v>
      </c>
    </row>
    <row r="614" spans="19:20">
      <c r="S614" s="1">
        <f t="shared" si="2355"/>
        <v>0</v>
      </c>
      <c r="T614" s="1">
        <f t="shared" si="2356"/>
        <v>0</v>
      </c>
    </row>
    <row r="615" spans="19:20">
      <c r="S615" s="1">
        <f t="shared" ref="S615:S629" si="2435">A615</f>
        <v>0</v>
      </c>
      <c r="T615" s="1">
        <f t="shared" ref="T615:T629" si="2436">B615</f>
        <v>0</v>
      </c>
    </row>
    <row r="616" spans="19:20">
      <c r="S616" s="1">
        <f t="shared" si="2435"/>
        <v>0</v>
      </c>
      <c r="T616" s="1">
        <f t="shared" si="2436"/>
        <v>0</v>
      </c>
    </row>
    <row r="617" spans="19:20">
      <c r="S617" s="1">
        <f t="shared" si="2435"/>
        <v>0</v>
      </c>
      <c r="T617" s="1">
        <f t="shared" si="2436"/>
        <v>0</v>
      </c>
    </row>
    <row r="618" spans="19:20">
      <c r="S618" s="1">
        <f t="shared" si="2435"/>
        <v>0</v>
      </c>
      <c r="T618" s="1">
        <f t="shared" si="2436"/>
        <v>0</v>
      </c>
    </row>
    <row r="619" spans="19:20">
      <c r="S619" s="1">
        <f t="shared" si="2435"/>
        <v>0</v>
      </c>
      <c r="T619" s="1">
        <f t="shared" si="2436"/>
        <v>0</v>
      </c>
    </row>
    <row r="620" spans="19:20">
      <c r="S620" s="1">
        <f t="shared" si="2435"/>
        <v>0</v>
      </c>
      <c r="T620" s="1">
        <f t="shared" si="2436"/>
        <v>0</v>
      </c>
    </row>
    <row r="621" spans="19:20">
      <c r="S621" s="1">
        <f t="shared" si="2435"/>
        <v>0</v>
      </c>
      <c r="T621" s="1">
        <f t="shared" si="2436"/>
        <v>0</v>
      </c>
    </row>
    <row r="622" spans="19:20">
      <c r="S622" s="1">
        <f t="shared" si="2435"/>
        <v>0</v>
      </c>
      <c r="T622" s="1">
        <f t="shared" si="2436"/>
        <v>0</v>
      </c>
    </row>
    <row r="623" spans="19:20">
      <c r="S623" s="1">
        <f t="shared" si="2435"/>
        <v>0</v>
      </c>
      <c r="T623" s="1">
        <f t="shared" si="2436"/>
        <v>0</v>
      </c>
    </row>
    <row r="624" spans="19:20">
      <c r="S624" s="1">
        <f t="shared" si="2435"/>
        <v>0</v>
      </c>
      <c r="T624" s="1">
        <f t="shared" si="2436"/>
        <v>0</v>
      </c>
    </row>
    <row r="625" spans="19:20">
      <c r="S625" s="1">
        <f t="shared" si="2435"/>
        <v>0</v>
      </c>
      <c r="T625" s="1">
        <f t="shared" si="2436"/>
        <v>0</v>
      </c>
    </row>
    <row r="626" spans="19:20">
      <c r="S626" s="1">
        <f t="shared" si="2435"/>
        <v>0</v>
      </c>
      <c r="T626" s="1">
        <f t="shared" si="2436"/>
        <v>0</v>
      </c>
    </row>
    <row r="627" spans="19:20">
      <c r="S627" s="1">
        <f t="shared" si="2435"/>
        <v>0</v>
      </c>
      <c r="T627" s="1">
        <f t="shared" si="2436"/>
        <v>0</v>
      </c>
    </row>
    <row r="628" spans="19:20">
      <c r="S628" s="1">
        <f t="shared" si="2435"/>
        <v>0</v>
      </c>
      <c r="T628" s="1">
        <f t="shared" si="2436"/>
        <v>0</v>
      </c>
    </row>
    <row r="629" spans="19:20">
      <c r="S629" s="1">
        <f t="shared" si="2435"/>
        <v>0</v>
      </c>
      <c r="T629" s="1">
        <f t="shared" si="2436"/>
        <v>0</v>
      </c>
    </row>
  </sheetData>
  <sortState ref="AK6:AN547">
    <sortCondition ref="AK6:AK547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</dc:creator>
  <cp:lastModifiedBy>Jay</cp:lastModifiedBy>
  <dcterms:created xsi:type="dcterms:W3CDTF">2018-03-16T17:47:43Z</dcterms:created>
  <dcterms:modified xsi:type="dcterms:W3CDTF">2018-05-28T23:42:58Z</dcterms:modified>
</cp:coreProperties>
</file>